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W_Work\13. 유료화\"/>
    </mc:Choice>
  </mc:AlternateContent>
  <bookViews>
    <workbookView xWindow="0" yWindow="0" windowWidth="22395" windowHeight="13020"/>
  </bookViews>
  <sheets>
    <sheet name="히트 녹스 강화합성비용 비교" sheetId="2" r:id="rId1"/>
    <sheet name="히트 강화합성 비용" sheetId="1" r:id="rId2"/>
    <sheet name="녹스 강화합성 비용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3" l="1"/>
  <c r="X10" i="3"/>
  <c r="X9" i="3"/>
  <c r="X8" i="3"/>
  <c r="X7" i="3"/>
  <c r="X14" i="3"/>
  <c r="X15" i="3"/>
  <c r="X16" i="3"/>
  <c r="X17" i="3"/>
  <c r="X18" i="3"/>
  <c r="T3" i="2" l="1"/>
  <c r="R3" i="2"/>
  <c r="P3" i="2"/>
  <c r="M3" i="2"/>
  <c r="K3" i="2"/>
  <c r="I3" i="2"/>
  <c r="F3" i="2"/>
  <c r="D3" i="2"/>
  <c r="B3" i="2"/>
  <c r="C44" i="3"/>
  <c r="F44" i="3" s="1"/>
  <c r="J30" i="3"/>
  <c r="M30" i="3" s="1"/>
  <c r="X25" i="3"/>
  <c r="C25" i="3" s="1"/>
  <c r="F25" i="3" s="1"/>
  <c r="X24" i="3"/>
  <c r="C43" i="3" s="1"/>
  <c r="F43" i="3" s="1"/>
  <c r="J24" i="3"/>
  <c r="M24" i="3" s="1"/>
  <c r="C24" i="3"/>
  <c r="F24" i="3" s="1"/>
  <c r="X23" i="3"/>
  <c r="J42" i="3" s="1"/>
  <c r="M42" i="3" s="1"/>
  <c r="Q23" i="3"/>
  <c r="T23" i="3" s="1"/>
  <c r="J23" i="3"/>
  <c r="M23" i="3" s="1"/>
  <c r="C23" i="3"/>
  <c r="F23" i="3" s="1"/>
  <c r="X22" i="3"/>
  <c r="Q41" i="3" s="1"/>
  <c r="T41" i="3" s="1"/>
  <c r="X21" i="3"/>
  <c r="J21" i="3" s="1"/>
  <c r="M21" i="3" s="1"/>
  <c r="Q21" i="3"/>
  <c r="T21" i="3" s="1"/>
  <c r="C21" i="3"/>
  <c r="F21" i="3" s="1"/>
  <c r="C38" i="3"/>
  <c r="F38" i="3" s="1"/>
  <c r="J54" i="3"/>
  <c r="M54" i="3" s="1"/>
  <c r="Q53" i="3"/>
  <c r="T53" i="3" s="1"/>
  <c r="T54" i="3" s="1"/>
  <c r="J16" i="3"/>
  <c r="M16" i="3" s="1"/>
  <c r="Q35" i="3"/>
  <c r="T35" i="3" s="1"/>
  <c r="J15" i="3"/>
  <c r="M15" i="3" s="1"/>
  <c r="Q14" i="3"/>
  <c r="T14" i="3" s="1"/>
  <c r="J14" i="3"/>
  <c r="M14" i="3" s="1"/>
  <c r="C14" i="3"/>
  <c r="F14" i="3" s="1"/>
  <c r="C50" i="3"/>
  <c r="F50" i="3" s="1"/>
  <c r="C31" i="3"/>
  <c r="F31" i="3" s="1"/>
  <c r="J48" i="3"/>
  <c r="M48" i="3" s="1"/>
  <c r="J29" i="3"/>
  <c r="M29" i="3" s="1"/>
  <c r="Q8" i="3"/>
  <c r="T8" i="3" s="1"/>
  <c r="J8" i="3"/>
  <c r="M8" i="3" s="1"/>
  <c r="C8" i="3"/>
  <c r="F8" i="3" s="1"/>
  <c r="Q7" i="3"/>
  <c r="T7" i="3" s="1"/>
  <c r="J7" i="3"/>
  <c r="M7" i="3" s="1"/>
  <c r="C59" i="3" l="1"/>
  <c r="F59" i="3" s="1"/>
  <c r="C36" i="3"/>
  <c r="F36" i="3" s="1"/>
  <c r="C48" i="3"/>
  <c r="F48" i="3" s="1"/>
  <c r="C17" i="3"/>
  <c r="F17" i="3" s="1"/>
  <c r="C18" i="3"/>
  <c r="F18" i="3" s="1"/>
  <c r="Q36" i="3"/>
  <c r="T36" i="3" s="1"/>
  <c r="T37" i="3" s="1"/>
  <c r="Q48" i="3"/>
  <c r="T48" i="3" s="1"/>
  <c r="T49" i="3" s="1"/>
  <c r="J9" i="3"/>
  <c r="M9" i="3" s="1"/>
  <c r="C11" i="3"/>
  <c r="F11" i="3" s="1"/>
  <c r="C16" i="3"/>
  <c r="F16" i="3" s="1"/>
  <c r="Q16" i="3"/>
  <c r="T16" i="3" s="1"/>
  <c r="J17" i="3"/>
  <c r="M17" i="3" s="1"/>
  <c r="M18" i="3" s="1"/>
  <c r="J37" i="3"/>
  <c r="M37" i="3" s="1"/>
  <c r="J58" i="3"/>
  <c r="M58" i="3" s="1"/>
  <c r="M60" i="3" s="1"/>
  <c r="J49" i="3"/>
  <c r="M49" i="3" s="1"/>
  <c r="M50" i="3" s="1"/>
  <c r="C9" i="3"/>
  <c r="F9" i="3" s="1"/>
  <c r="Q9" i="3"/>
  <c r="T9" i="3" s="1"/>
  <c r="T10" i="3" s="1"/>
  <c r="J10" i="3"/>
  <c r="M10" i="3" s="1"/>
  <c r="M11" i="3" s="1"/>
  <c r="C15" i="3"/>
  <c r="F15" i="3" s="1"/>
  <c r="Q15" i="3"/>
  <c r="T15" i="3" s="1"/>
  <c r="T17" i="3" s="1"/>
  <c r="C29" i="3"/>
  <c r="F29" i="3" s="1"/>
  <c r="Q29" i="3"/>
  <c r="T29" i="3" s="1"/>
  <c r="J31" i="3"/>
  <c r="M31" i="3" s="1"/>
  <c r="M32" i="3" s="1"/>
  <c r="J35" i="3"/>
  <c r="M35" i="3" s="1"/>
  <c r="J41" i="3"/>
  <c r="M41" i="3" s="1"/>
  <c r="C42" i="3"/>
  <c r="F42" i="3" s="1"/>
  <c r="Q42" i="3"/>
  <c r="T42" i="3" s="1"/>
  <c r="T43" i="3" s="1"/>
  <c r="J43" i="3"/>
  <c r="M43" i="3" s="1"/>
  <c r="J53" i="3"/>
  <c r="M53" i="3" s="1"/>
  <c r="M55" i="3" s="1"/>
  <c r="C54" i="3"/>
  <c r="F54" i="3" s="1"/>
  <c r="C60" i="3"/>
  <c r="F60" i="3" s="1"/>
  <c r="J22" i="3"/>
  <c r="M22" i="3" s="1"/>
  <c r="M25" i="3" s="1"/>
  <c r="C7" i="3"/>
  <c r="F7" i="3" s="1"/>
  <c r="C22" i="3"/>
  <c r="F22" i="3" s="1"/>
  <c r="F26" i="3" s="1"/>
  <c r="Q22" i="3"/>
  <c r="T22" i="3" s="1"/>
  <c r="T24" i="3" s="1"/>
  <c r="C30" i="3"/>
  <c r="F30" i="3" s="1"/>
  <c r="Q30" i="3"/>
  <c r="T30" i="3" s="1"/>
  <c r="C32" i="3"/>
  <c r="F32" i="3" s="1"/>
  <c r="J36" i="3"/>
  <c r="M36" i="3" s="1"/>
  <c r="C37" i="3"/>
  <c r="F37" i="3" s="1"/>
  <c r="C49" i="3"/>
  <c r="F49" i="3" s="1"/>
  <c r="C55" i="3"/>
  <c r="F55" i="3" s="1"/>
  <c r="C58" i="3"/>
  <c r="F58" i="3" s="1"/>
  <c r="F61" i="3" s="1"/>
  <c r="Q58" i="3"/>
  <c r="T58" i="3" s="1"/>
  <c r="T59" i="3" s="1"/>
  <c r="J59" i="3"/>
  <c r="M59" i="3" s="1"/>
  <c r="C10" i="3"/>
  <c r="F10" i="3" s="1"/>
  <c r="C35" i="3"/>
  <c r="F35" i="3" s="1"/>
  <c r="C41" i="3"/>
  <c r="F41" i="3" s="1"/>
  <c r="F45" i="3" s="1"/>
  <c r="C53" i="3"/>
  <c r="F53" i="3" s="1"/>
  <c r="AN45" i="1"/>
  <c r="AN46" i="1" s="1"/>
  <c r="AN24" i="1"/>
  <c r="AN25" i="1"/>
  <c r="W31" i="1"/>
  <c r="W30" i="1"/>
  <c r="W33" i="1"/>
  <c r="AK32" i="1"/>
  <c r="AN32" i="1" s="1"/>
  <c r="AK31" i="1"/>
  <c r="AN31" i="1" s="1"/>
  <c r="AK30" i="1"/>
  <c r="AD33" i="1"/>
  <c r="AD32" i="1"/>
  <c r="AD31" i="1"/>
  <c r="AD30" i="1"/>
  <c r="W34" i="1"/>
  <c r="W32" i="1"/>
  <c r="X6" i="1"/>
  <c r="X3" i="1"/>
  <c r="V3" i="1"/>
  <c r="AK45" i="1"/>
  <c r="AK39" i="1"/>
  <c r="AN39" i="1" s="1"/>
  <c r="AK38" i="1"/>
  <c r="AN38" i="1" s="1"/>
  <c r="AN30" i="1"/>
  <c r="AK24" i="1"/>
  <c r="AN18" i="1"/>
  <c r="AK18" i="1"/>
  <c r="AK17" i="1"/>
  <c r="AN17" i="1" s="1"/>
  <c r="AK11" i="1"/>
  <c r="AN11" i="1" s="1"/>
  <c r="AK10" i="1"/>
  <c r="AN10" i="1" s="1"/>
  <c r="AK9" i="1"/>
  <c r="AN9" i="1" s="1"/>
  <c r="AN12" i="1" s="1"/>
  <c r="W47" i="1"/>
  <c r="W46" i="1"/>
  <c r="W45" i="1"/>
  <c r="W41" i="1"/>
  <c r="W40" i="1"/>
  <c r="W39" i="1"/>
  <c r="W38" i="1"/>
  <c r="W26" i="1"/>
  <c r="W25" i="1"/>
  <c r="W24" i="1"/>
  <c r="W20" i="1"/>
  <c r="W19" i="1"/>
  <c r="W18" i="1"/>
  <c r="W17" i="1"/>
  <c r="W13" i="1"/>
  <c r="W12" i="1"/>
  <c r="W11" i="1"/>
  <c r="W10" i="1"/>
  <c r="W9" i="1"/>
  <c r="AD46" i="1"/>
  <c r="AD45" i="1"/>
  <c r="AD40" i="1"/>
  <c r="AD39" i="1"/>
  <c r="AD38" i="1"/>
  <c r="AD25" i="1"/>
  <c r="AD24" i="1"/>
  <c r="AD19" i="1"/>
  <c r="AD18" i="1"/>
  <c r="AD17" i="1"/>
  <c r="AD12" i="1"/>
  <c r="AD11" i="1"/>
  <c r="AD10" i="1"/>
  <c r="AD9" i="1"/>
  <c r="T31" i="3" l="1"/>
  <c r="T3" i="3"/>
  <c r="T6" i="2" s="1"/>
  <c r="F19" i="3"/>
  <c r="M3" i="3"/>
  <c r="M6" i="2" s="1"/>
  <c r="F56" i="3"/>
  <c r="F51" i="3"/>
  <c r="F3" i="3" s="1"/>
  <c r="F6" i="2" s="1"/>
  <c r="F12" i="3"/>
  <c r="M44" i="3"/>
  <c r="I3" i="3"/>
  <c r="I6" i="2" s="1"/>
  <c r="P3" i="3"/>
  <c r="P6" i="2" s="1"/>
  <c r="R3" i="3"/>
  <c r="R6" i="2" s="1"/>
  <c r="F39" i="3"/>
  <c r="M38" i="3"/>
  <c r="F33" i="3"/>
  <c r="B3" i="3"/>
  <c r="B6" i="2" s="1"/>
  <c r="AN40" i="1"/>
  <c r="AN19" i="1"/>
  <c r="AN33" i="1"/>
  <c r="K3" i="3" l="1"/>
  <c r="K6" i="2" s="1"/>
  <c r="D3" i="3"/>
  <c r="D6" i="2" s="1"/>
  <c r="T8" i="1"/>
  <c r="Q8" i="1"/>
  <c r="Q7" i="1"/>
  <c r="N8" i="1"/>
  <c r="N7" i="1"/>
  <c r="N6" i="1"/>
  <c r="K8" i="1"/>
  <c r="K7" i="1"/>
  <c r="K6" i="1"/>
  <c r="K5" i="1"/>
  <c r="H8" i="1"/>
  <c r="Z26" i="1" s="1"/>
  <c r="H7" i="1"/>
  <c r="H6" i="1"/>
  <c r="H5" i="1"/>
  <c r="E8" i="1"/>
  <c r="E7" i="1"/>
  <c r="E6" i="1"/>
  <c r="E5" i="1"/>
  <c r="H4" i="1"/>
  <c r="E4" i="1"/>
  <c r="Z41" i="1" l="1"/>
  <c r="Z34" i="1"/>
  <c r="Z47" i="1"/>
  <c r="AG10" i="1"/>
  <c r="AG17" i="1"/>
  <c r="AG18" i="1"/>
  <c r="AG24" i="1"/>
  <c r="Z24" i="1"/>
  <c r="AG11" i="1"/>
  <c r="Z45" i="1"/>
  <c r="Z39" i="1"/>
  <c r="AG45" i="1"/>
  <c r="Z32" i="1"/>
  <c r="AG32" i="1"/>
  <c r="AG39" i="1"/>
  <c r="Z9" i="1"/>
  <c r="AG9" i="1"/>
  <c r="AG38" i="1"/>
  <c r="Z38" i="1"/>
  <c r="Z42" i="1" s="1"/>
  <c r="Z31" i="1"/>
  <c r="AG31" i="1"/>
  <c r="AG30" i="1"/>
  <c r="Z30" i="1"/>
  <c r="AG25" i="1"/>
  <c r="Z25" i="1"/>
  <c r="AG19" i="1"/>
  <c r="AG12" i="1"/>
  <c r="AG46" i="1"/>
  <c r="AG33" i="1"/>
  <c r="Z46" i="1"/>
  <c r="AG40" i="1"/>
  <c r="Z40" i="1"/>
  <c r="Z33" i="1"/>
  <c r="Z13" i="1"/>
  <c r="Z20" i="1"/>
  <c r="Z12" i="1"/>
  <c r="Z19" i="1"/>
  <c r="Z10" i="1"/>
  <c r="Z17" i="1"/>
  <c r="Z11" i="1"/>
  <c r="Z18" i="1"/>
  <c r="Z35" i="1" l="1"/>
  <c r="V6" i="1" s="1"/>
  <c r="AG26" i="1"/>
  <c r="AG3" i="1" s="1"/>
  <c r="AG47" i="1"/>
  <c r="AG6" i="1" s="1"/>
  <c r="Z27" i="1"/>
  <c r="Z3" i="1" s="1"/>
  <c r="AG34" i="1"/>
  <c r="AC6" i="1" s="1"/>
  <c r="AG41" i="1"/>
  <c r="AE6" i="1" s="1"/>
  <c r="Z48" i="1"/>
  <c r="Z6" i="1" s="1"/>
  <c r="AG13" i="1"/>
  <c r="AC3" i="1" s="1"/>
  <c r="AG20" i="1"/>
  <c r="AE3" i="1" s="1"/>
  <c r="Z14" i="1"/>
  <c r="Z21" i="1"/>
  <c r="AJ3" i="1"/>
  <c r="AL3" i="1"/>
  <c r="AN3" i="1"/>
  <c r="AJ6" i="1"/>
  <c r="AL6" i="1"/>
  <c r="AN6" i="1"/>
</calcChain>
</file>

<file path=xl/sharedStrings.xml><?xml version="1.0" encoding="utf-8"?>
<sst xmlns="http://schemas.openxmlformats.org/spreadsheetml/2006/main" count="313" uniqueCount="49">
  <si>
    <t>고급</t>
  </si>
  <si>
    <t>희귀</t>
  </si>
  <si>
    <t>희귀</t>
    <phoneticPr fontId="2" type="noConversion"/>
  </si>
  <si>
    <t>전설</t>
  </si>
  <si>
    <t>전설</t>
    <phoneticPr fontId="2" type="noConversion"/>
  </si>
  <si>
    <t>불멸</t>
    <phoneticPr fontId="2" type="noConversion"/>
  </si>
  <si>
    <t>영웅</t>
  </si>
  <si>
    <t>영웅</t>
    <phoneticPr fontId="2" type="noConversion"/>
  </si>
  <si>
    <t>고대</t>
  </si>
  <si>
    <t>고대</t>
    <phoneticPr fontId="2" type="noConversion"/>
  </si>
  <si>
    <t>동일등급</t>
    <phoneticPr fontId="2" type="noConversion"/>
  </si>
  <si>
    <t>필요수량</t>
    <phoneticPr fontId="2" type="noConversion"/>
  </si>
  <si>
    <t>개당비용</t>
    <phoneticPr fontId="2" type="noConversion"/>
  </si>
  <si>
    <t>총비용</t>
    <phoneticPr fontId="2" type="noConversion"/>
  </si>
  <si>
    <t>강화비용</t>
    <phoneticPr fontId="2" type="noConversion"/>
  </si>
  <si>
    <t>합성비용</t>
    <phoneticPr fontId="2" type="noConversion"/>
  </si>
  <si>
    <t>수량</t>
    <phoneticPr fontId="2" type="noConversion"/>
  </si>
  <si>
    <t>비용</t>
    <phoneticPr fontId="2" type="noConversion"/>
  </si>
  <si>
    <t>방어구 1종</t>
    <phoneticPr fontId="2" type="noConversion"/>
  </si>
  <si>
    <t>히트</t>
    <phoneticPr fontId="2" type="noConversion"/>
  </si>
  <si>
    <t>3 -&gt; 7성 강화&amp;합성 골드량</t>
    <phoneticPr fontId="2" type="noConversion"/>
  </si>
  <si>
    <t>4 -&gt; 7성 강화&amp;합성 골드량</t>
    <phoneticPr fontId="2" type="noConversion"/>
  </si>
  <si>
    <t>5 -&gt; 7성 강화&amp;합성 골드량</t>
    <phoneticPr fontId="2" type="noConversion"/>
  </si>
  <si>
    <t>3 -&gt; 6성 강화&amp;합성 골드량</t>
    <phoneticPr fontId="2" type="noConversion"/>
  </si>
  <si>
    <t>4 -&gt; 6성 강화&amp;합성 골드량</t>
    <phoneticPr fontId="2" type="noConversion"/>
  </si>
  <si>
    <t>5 -&gt; 6성 강화&amp;합성 골드량</t>
    <phoneticPr fontId="2" type="noConversion"/>
  </si>
  <si>
    <t>3 -&gt; 5성 강화&amp;합성 골드량</t>
    <phoneticPr fontId="2" type="noConversion"/>
  </si>
  <si>
    <t>4 -&gt; 5성 강화&amp;합성 골드량</t>
    <phoneticPr fontId="2" type="noConversion"/>
  </si>
  <si>
    <t>녹스</t>
    <phoneticPr fontId="2" type="noConversion"/>
  </si>
  <si>
    <t>&gt;2성 재료로 사용</t>
    <phoneticPr fontId="2" type="noConversion"/>
  </si>
  <si>
    <t>&gt;3성 재료로 사용</t>
    <phoneticPr fontId="2" type="noConversion"/>
  </si>
  <si>
    <t>5 -&gt; 5성 강화 골드량</t>
    <phoneticPr fontId="2" type="noConversion"/>
  </si>
  <si>
    <t>* 재료를 3성으로만 사용 시</t>
    <phoneticPr fontId="2" type="noConversion"/>
  </si>
  <si>
    <t>3 -&gt; 7성 강화&amp;합성 골드량</t>
    <phoneticPr fontId="2" type="noConversion"/>
  </si>
  <si>
    <t>4 -&gt; 7성 강화&amp;합성 골드량</t>
    <phoneticPr fontId="2" type="noConversion"/>
  </si>
  <si>
    <t>5 -&gt; 7성 강화&amp;합성 골드량</t>
    <phoneticPr fontId="2" type="noConversion"/>
  </si>
  <si>
    <t>3 -&gt; 6성 강화&amp;합성 골드량</t>
    <phoneticPr fontId="2" type="noConversion"/>
  </si>
  <si>
    <t>4 -&gt; 6성 강화&amp;합성 골드량</t>
    <phoneticPr fontId="2" type="noConversion"/>
  </si>
  <si>
    <t>5 -&gt; 6성 강화&amp;합성 골드량</t>
    <phoneticPr fontId="2" type="noConversion"/>
  </si>
  <si>
    <t>3 -&gt; 5성 강화&amp;합성 골드량</t>
    <phoneticPr fontId="2" type="noConversion"/>
  </si>
  <si>
    <t>4 -&gt; 5성 강화&amp;합성 골드량</t>
    <phoneticPr fontId="2" type="noConversion"/>
  </si>
  <si>
    <t>무기 1종</t>
    <phoneticPr fontId="2" type="noConversion"/>
  </si>
  <si>
    <t>강화비용</t>
    <phoneticPr fontId="2" type="noConversion"/>
  </si>
  <si>
    <t>합성비용</t>
    <phoneticPr fontId="2" type="noConversion"/>
  </si>
  <si>
    <t>수량</t>
    <phoneticPr fontId="2" type="noConversion"/>
  </si>
  <si>
    <t>비용</t>
    <phoneticPr fontId="2" type="noConversion"/>
  </si>
  <si>
    <t>이전설정가격</t>
    <phoneticPr fontId="2" type="noConversion"/>
  </si>
  <si>
    <t>방어구 5종</t>
    <phoneticPr fontId="2" type="noConversion"/>
  </si>
  <si>
    <t>장신구 2종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</si>
</sst>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_-* #,##0_-;\-* #,##0_-;_-* &quot;-&quot;??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6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81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5" fillId="7" borderId="0" xfId="0" applyFont="1" applyFill="1">
      <alignment vertical="center"/>
    </xf>
    <xf numFmtId="0" fontId="3" fillId="3" borderId="2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41" fontId="6" fillId="7" borderId="1" xfId="1" applyFont="1" applyFill="1" applyBorder="1">
      <alignment vertical="center"/>
    </xf>
    <xf numFmtId="41" fontId="6" fillId="7" borderId="0" xfId="1" applyFont="1" applyFill="1" applyAlignment="1">
      <alignment horizontal="center" vertical="center"/>
    </xf>
    <xf numFmtId="41" fontId="6" fillId="7" borderId="0" xfId="1" applyFont="1" applyFill="1">
      <alignment vertical="center"/>
    </xf>
    <xf numFmtId="41" fontId="6" fillId="4" borderId="1" xfId="1" applyFont="1" applyFill="1" applyBorder="1">
      <alignment vertical="center"/>
    </xf>
    <xf numFmtId="0" fontId="6" fillId="7" borderId="0" xfId="0" applyFont="1" applyFill="1" applyAlignment="1">
      <alignment horizontal="center" vertical="center"/>
    </xf>
    <xf numFmtId="0" fontId="6" fillId="7" borderId="0" xfId="0" applyFont="1" applyFill="1">
      <alignment vertical="center"/>
    </xf>
    <xf numFmtId="41" fontId="6" fillId="5" borderId="1" xfId="1" applyFont="1" applyFill="1" applyBorder="1">
      <alignment vertical="center"/>
    </xf>
    <xf numFmtId="0" fontId="7" fillId="7" borderId="0" xfId="0" applyFont="1" applyFill="1">
      <alignment vertical="center"/>
    </xf>
    <xf numFmtId="0" fontId="6" fillId="0" borderId="0" xfId="0" applyFo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76" fontId="6" fillId="7" borderId="1" xfId="1" applyNumberFormat="1" applyFont="1" applyFill="1" applyBorder="1">
      <alignment vertical="center"/>
    </xf>
    <xf numFmtId="176" fontId="6" fillId="4" borderId="1" xfId="1" applyNumberFormat="1" applyFont="1" applyFill="1" applyBorder="1">
      <alignment vertical="center"/>
    </xf>
    <xf numFmtId="176" fontId="5" fillId="7" borderId="0" xfId="0" applyNumberFormat="1" applyFont="1" applyFill="1">
      <alignment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6" fillId="7" borderId="0" xfId="0" applyNumberFormat="1" applyFont="1" applyFill="1">
      <alignment vertical="center"/>
    </xf>
    <xf numFmtId="176" fontId="6" fillId="5" borderId="1" xfId="1" applyNumberFormat="1" applyFont="1" applyFill="1" applyBorder="1">
      <alignment vertical="center"/>
    </xf>
    <xf numFmtId="176" fontId="6" fillId="6" borderId="1" xfId="1" applyNumberFormat="1" applyFont="1" applyFill="1" applyBorder="1">
      <alignment vertical="center"/>
    </xf>
    <xf numFmtId="41" fontId="6" fillId="6" borderId="1" xfId="1" applyFont="1" applyFill="1" applyBorder="1">
      <alignment vertical="center"/>
    </xf>
    <xf numFmtId="0" fontId="9" fillId="0" borderId="1" xfId="0" applyFont="1" applyBorder="1">
      <alignment vertical="center"/>
    </xf>
    <xf numFmtId="41" fontId="9" fillId="0" borderId="1" xfId="1" applyNumberFormat="1" applyFont="1" applyBorder="1">
      <alignment vertical="center"/>
    </xf>
    <xf numFmtId="41" fontId="9" fillId="0" borderId="1" xfId="1" applyFont="1" applyBorder="1">
      <alignment vertical="center"/>
    </xf>
    <xf numFmtId="41" fontId="9" fillId="2" borderId="1" xfId="1" applyFont="1" applyFill="1" applyBorder="1">
      <alignment vertical="center"/>
    </xf>
    <xf numFmtId="41" fontId="9" fillId="7" borderId="1" xfId="1" applyFont="1" applyFill="1" applyBorder="1">
      <alignment vertical="center"/>
    </xf>
    <xf numFmtId="41" fontId="9" fillId="7" borderId="0" xfId="1" applyFont="1" applyFill="1" applyAlignment="1">
      <alignment horizontal="center" vertical="center"/>
    </xf>
    <xf numFmtId="41" fontId="9" fillId="7" borderId="0" xfId="1" applyFont="1" applyFill="1">
      <alignment vertical="center"/>
    </xf>
    <xf numFmtId="41" fontId="9" fillId="4" borderId="1" xfId="1" applyFont="1" applyFill="1" applyBorder="1">
      <alignment vertical="center"/>
    </xf>
    <xf numFmtId="0" fontId="9" fillId="7" borderId="0" xfId="0" applyFont="1" applyFill="1">
      <alignment vertical="center"/>
    </xf>
    <xf numFmtId="0" fontId="9" fillId="7" borderId="0" xfId="0" applyFont="1" applyFill="1" applyAlignment="1">
      <alignment horizontal="center" vertical="center"/>
    </xf>
    <xf numFmtId="41" fontId="9" fillId="5" borderId="1" xfId="1" applyFont="1" applyFill="1" applyBorder="1">
      <alignment vertical="center"/>
    </xf>
    <xf numFmtId="41" fontId="9" fillId="8" borderId="1" xfId="1" applyNumberFormat="1" applyFont="1" applyFill="1" applyBorder="1">
      <alignment vertical="center"/>
    </xf>
    <xf numFmtId="0" fontId="0" fillId="0" borderId="5" xfId="0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4" fillId="4" borderId="3" xfId="0" applyNumberFormat="1" applyFont="1" applyFill="1" applyBorder="1" applyAlignment="1">
      <alignment horizontal="center" vertical="center"/>
    </xf>
    <xf numFmtId="176" fontId="4" fillId="4" borderId="4" xfId="0" applyNumberFormat="1" applyFont="1" applyFill="1" applyBorder="1" applyAlignment="1">
      <alignment horizontal="center" vertical="center"/>
    </xf>
    <xf numFmtId="176" fontId="4" fillId="5" borderId="3" xfId="0" applyNumberFormat="1" applyFont="1" applyFill="1" applyBorder="1" applyAlignment="1">
      <alignment horizontal="center" vertical="center"/>
    </xf>
    <xf numFmtId="176" fontId="4" fillId="5" borderId="4" xfId="0" applyNumberFormat="1" applyFont="1" applyFill="1" applyBorder="1" applyAlignment="1">
      <alignment horizontal="center" vertical="center"/>
    </xf>
    <xf numFmtId="176" fontId="4" fillId="6" borderId="3" xfId="0" applyNumberFormat="1" applyFont="1" applyFill="1" applyBorder="1" applyAlignment="1">
      <alignment horizontal="center" vertical="center"/>
    </xf>
    <xf numFmtId="176" fontId="4" fillId="6" borderId="4" xfId="0" applyNumberFormat="1" applyFont="1" applyFill="1" applyBorder="1" applyAlignment="1">
      <alignment horizontal="center" vertical="center"/>
    </xf>
    <xf numFmtId="176" fontId="4" fillId="6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tabSelected="1" workbookViewId="0">
      <selection activeCell="H26" sqref="H26"/>
    </sheetView>
  </sheetViews>
  <sheetFormatPr defaultRowHeight="16.5" x14ac:dyDescent="0.3"/>
  <cols>
    <col min="1" max="1" width="6" customWidth="1"/>
    <col min="2" max="7" width="10.5" customWidth="1"/>
    <col min="8" max="8" width="3.625" customWidth="1"/>
    <col min="9" max="14" width="10.5" customWidth="1"/>
    <col min="15" max="15" width="3.625" customWidth="1"/>
    <col min="16" max="21" width="10.5" customWidth="1"/>
  </cols>
  <sheetData>
    <row r="1" spans="1:21" x14ac:dyDescent="0.3">
      <c r="B1" s="12" t="s">
        <v>32</v>
      </c>
    </row>
    <row r="2" spans="1:21" x14ac:dyDescent="0.3">
      <c r="A2" s="35" t="s">
        <v>19</v>
      </c>
      <c r="B2" s="36" t="s">
        <v>20</v>
      </c>
      <c r="C2" s="37"/>
      <c r="D2" s="36" t="s">
        <v>21</v>
      </c>
      <c r="E2" s="37"/>
      <c r="F2" s="36" t="s">
        <v>22</v>
      </c>
      <c r="G2" s="37"/>
      <c r="I2" s="36" t="s">
        <v>23</v>
      </c>
      <c r="J2" s="37"/>
      <c r="K2" s="36" t="s">
        <v>24</v>
      </c>
      <c r="L2" s="37"/>
      <c r="M2" s="36" t="s">
        <v>25</v>
      </c>
      <c r="N2" s="37"/>
      <c r="P2" s="36" t="s">
        <v>26</v>
      </c>
      <c r="Q2" s="37"/>
      <c r="R2" s="36" t="s">
        <v>27</v>
      </c>
      <c r="S2" s="37"/>
      <c r="T2" s="36" t="s">
        <v>31</v>
      </c>
      <c r="U2" s="37"/>
    </row>
    <row r="3" spans="1:21" ht="26.25" x14ac:dyDescent="0.3">
      <c r="A3" s="35"/>
      <c r="B3" s="38">
        <f>'히트 강화합성 비용'!V6</f>
        <v>48840000</v>
      </c>
      <c r="C3" s="39"/>
      <c r="D3" s="40">
        <f>'히트 강화합성 비용'!X6</f>
        <v>42312000</v>
      </c>
      <c r="E3" s="41"/>
      <c r="F3" s="42">
        <f>'히트 강화합성 비용'!Z6</f>
        <v>35656000</v>
      </c>
      <c r="G3" s="43"/>
      <c r="I3" s="38">
        <f>'히트 강화합성 비용'!AC6</f>
        <v>16908000</v>
      </c>
      <c r="J3" s="39"/>
      <c r="K3" s="40">
        <f>'히트 강화합성 비용'!AE6</f>
        <v>13644000</v>
      </c>
      <c r="L3" s="41"/>
      <c r="M3" s="42">
        <f>'히트 강화합성 비용'!AG6</f>
        <v>10316000</v>
      </c>
      <c r="N3" s="43"/>
      <c r="P3" s="45">
        <f>'히트 강화합성 비용'!AJ6</f>
        <v>4736000</v>
      </c>
      <c r="Q3" s="45"/>
      <c r="R3" s="46">
        <f>'히트 강화합성 비용'!AL6</f>
        <v>3104000</v>
      </c>
      <c r="S3" s="46"/>
      <c r="T3" s="44">
        <f>'히트 강화합성 비용'!AN6</f>
        <v>1440000</v>
      </c>
      <c r="U3" s="44"/>
    </row>
    <row r="5" spans="1:21" ht="16.5" customHeight="1" x14ac:dyDescent="0.3">
      <c r="A5" s="35" t="s">
        <v>28</v>
      </c>
      <c r="B5" s="36" t="s">
        <v>20</v>
      </c>
      <c r="C5" s="37"/>
      <c r="D5" s="36" t="s">
        <v>21</v>
      </c>
      <c r="E5" s="37"/>
      <c r="F5" s="36" t="s">
        <v>22</v>
      </c>
      <c r="G5" s="37"/>
      <c r="H5" s="1"/>
      <c r="I5" s="36" t="s">
        <v>23</v>
      </c>
      <c r="J5" s="37"/>
      <c r="K5" s="36" t="s">
        <v>24</v>
      </c>
      <c r="L5" s="37"/>
      <c r="M5" s="36" t="s">
        <v>25</v>
      </c>
      <c r="N5" s="37"/>
      <c r="O5" s="1"/>
      <c r="P5" s="36" t="s">
        <v>26</v>
      </c>
      <c r="Q5" s="37"/>
      <c r="R5" s="36" t="s">
        <v>27</v>
      </c>
      <c r="S5" s="37"/>
      <c r="T5" s="36" t="s">
        <v>31</v>
      </c>
      <c r="U5" s="37"/>
    </row>
    <row r="6" spans="1:21" ht="26.25" x14ac:dyDescent="0.3">
      <c r="A6" s="35"/>
      <c r="B6" s="45">
        <f>'녹스 강화합성 비용'!B3</f>
        <v>33207090</v>
      </c>
      <c r="C6" s="45"/>
      <c r="D6" s="46">
        <f>'녹스 강화합성 비용'!D3</f>
        <v>26120850</v>
      </c>
      <c r="E6" s="46"/>
      <c r="F6" s="44">
        <f>'녹스 강화합성 비용'!F3</f>
        <v>19135970</v>
      </c>
      <c r="G6" s="44"/>
      <c r="H6" s="11"/>
      <c r="I6" s="45">
        <f>'녹스 강화합성 비용'!I3</f>
        <v>12309150</v>
      </c>
      <c r="J6" s="45"/>
      <c r="K6" s="46">
        <f>'녹스 강화합성 비용'!K3</f>
        <v>8766030</v>
      </c>
      <c r="L6" s="46"/>
      <c r="M6" s="44">
        <f>'녹스 강화합성 비용'!M3</f>
        <v>5273590</v>
      </c>
      <c r="N6" s="44"/>
      <c r="O6" s="11"/>
      <c r="P6" s="38">
        <f>'녹스 강화합성 비용'!P3</f>
        <v>3735130</v>
      </c>
      <c r="Q6" s="39"/>
      <c r="R6" s="40">
        <f>'녹스 강화합성 비용'!R3</f>
        <v>2492770</v>
      </c>
      <c r="S6" s="41"/>
      <c r="T6" s="42">
        <f>'녹스 강화합성 비용'!T3</f>
        <v>746550</v>
      </c>
      <c r="U6" s="43"/>
    </row>
  </sheetData>
  <mergeCells count="38">
    <mergeCell ref="K6:L6"/>
    <mergeCell ref="R6:S6"/>
    <mergeCell ref="T6:U6"/>
    <mergeCell ref="P5:Q5"/>
    <mergeCell ref="R5:S5"/>
    <mergeCell ref="T5:U5"/>
    <mergeCell ref="M6:N6"/>
    <mergeCell ref="P6:Q6"/>
    <mergeCell ref="P3:Q3"/>
    <mergeCell ref="R3:S3"/>
    <mergeCell ref="T3:U3"/>
    <mergeCell ref="A5:A6"/>
    <mergeCell ref="B5:C5"/>
    <mergeCell ref="D5:E5"/>
    <mergeCell ref="F5:G5"/>
    <mergeCell ref="I5:J5"/>
    <mergeCell ref="B6:C6"/>
    <mergeCell ref="D6:E6"/>
    <mergeCell ref="F6:G6"/>
    <mergeCell ref="I6:J6"/>
    <mergeCell ref="K5:L5"/>
    <mergeCell ref="M5:N5"/>
    <mergeCell ref="M2:N2"/>
    <mergeCell ref="P2:Q2"/>
    <mergeCell ref="R2:S2"/>
    <mergeCell ref="T2:U2"/>
    <mergeCell ref="B3:C3"/>
    <mergeCell ref="D3:E3"/>
    <mergeCell ref="F3:G3"/>
    <mergeCell ref="I3:J3"/>
    <mergeCell ref="K3:L3"/>
    <mergeCell ref="M3:N3"/>
    <mergeCell ref="K2:L2"/>
    <mergeCell ref="A2:A3"/>
    <mergeCell ref="B2:C2"/>
    <mergeCell ref="D2:E2"/>
    <mergeCell ref="F2:G2"/>
    <mergeCell ref="I2:J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48"/>
  <sheetViews>
    <sheetView zoomScale="85" zoomScaleNormal="85" workbookViewId="0">
      <selection activeCell="N12" sqref="N12"/>
    </sheetView>
  </sheetViews>
  <sheetFormatPr defaultRowHeight="13.5" x14ac:dyDescent="0.3"/>
  <cols>
    <col min="1" max="1" width="3.625" style="12" customWidth="1"/>
    <col min="2" max="2" width="5.25" style="12" bestFit="1" customWidth="1"/>
    <col min="3" max="4" width="9" style="12" bestFit="1" customWidth="1"/>
    <col min="5" max="5" width="8.375" style="12" bestFit="1" customWidth="1"/>
    <col min="6" max="7" width="9" style="12" bestFit="1" customWidth="1"/>
    <col min="8" max="8" width="10.875" style="12" bestFit="1" customWidth="1"/>
    <col min="9" max="10" width="9" style="12"/>
    <col min="11" max="11" width="10.875" style="12" bestFit="1" customWidth="1"/>
    <col min="12" max="13" width="9" style="12"/>
    <col min="14" max="14" width="9.375" style="12" bestFit="1" customWidth="1"/>
    <col min="15" max="16" width="9" style="12"/>
    <col min="17" max="17" width="7.125" style="12" bestFit="1" customWidth="1"/>
    <col min="18" max="19" width="9" style="12"/>
    <col min="20" max="20" width="8.375" style="12" bestFit="1" customWidth="1"/>
    <col min="21" max="21" width="3.625" style="12" customWidth="1"/>
    <col min="22" max="27" width="12.125" style="12" customWidth="1"/>
    <col min="28" max="28" width="3.625" style="12" customWidth="1"/>
    <col min="29" max="34" width="12.125" style="12" customWidth="1"/>
    <col min="35" max="35" width="3.625" style="12" customWidth="1"/>
    <col min="36" max="41" width="12.125" style="12" customWidth="1"/>
    <col min="42" max="16384" width="9" style="12"/>
  </cols>
  <sheetData>
    <row r="1" spans="2:41" x14ac:dyDescent="0.3">
      <c r="V1" s="12" t="s">
        <v>29</v>
      </c>
    </row>
    <row r="2" spans="2:41" x14ac:dyDescent="0.3">
      <c r="C2" s="47" t="s">
        <v>10</v>
      </c>
      <c r="D2" s="47"/>
      <c r="E2" s="47"/>
      <c r="F2" s="47" t="s">
        <v>0</v>
      </c>
      <c r="G2" s="47"/>
      <c r="H2" s="47"/>
      <c r="I2" s="47" t="s">
        <v>1</v>
      </c>
      <c r="J2" s="47"/>
      <c r="K2" s="47"/>
      <c r="L2" s="47" t="s">
        <v>6</v>
      </c>
      <c r="M2" s="47"/>
      <c r="N2" s="47"/>
      <c r="O2" s="47" t="s">
        <v>8</v>
      </c>
      <c r="P2" s="47"/>
      <c r="Q2" s="47"/>
      <c r="R2" s="47" t="s">
        <v>3</v>
      </c>
      <c r="S2" s="47"/>
      <c r="T2" s="47"/>
      <c r="V2" s="48" t="s">
        <v>20</v>
      </c>
      <c r="W2" s="49"/>
      <c r="X2" s="48" t="s">
        <v>21</v>
      </c>
      <c r="Y2" s="49"/>
      <c r="Z2" s="48" t="s">
        <v>22</v>
      </c>
      <c r="AA2" s="49"/>
      <c r="AC2" s="48" t="s">
        <v>23</v>
      </c>
      <c r="AD2" s="49"/>
      <c r="AE2" s="48" t="s">
        <v>24</v>
      </c>
      <c r="AF2" s="49"/>
      <c r="AG2" s="48" t="s">
        <v>25</v>
      </c>
      <c r="AH2" s="49"/>
      <c r="AJ2" s="48" t="s">
        <v>26</v>
      </c>
      <c r="AK2" s="49"/>
      <c r="AL2" s="48" t="s">
        <v>27</v>
      </c>
      <c r="AM2" s="49"/>
      <c r="AN2" s="48" t="s">
        <v>27</v>
      </c>
      <c r="AO2" s="49"/>
    </row>
    <row r="3" spans="2:41" ht="26.25" x14ac:dyDescent="0.3">
      <c r="C3" s="14" t="s">
        <v>11</v>
      </c>
      <c r="D3" s="14" t="s">
        <v>12</v>
      </c>
      <c r="E3" s="14" t="s">
        <v>13</v>
      </c>
      <c r="F3" s="14" t="s">
        <v>11</v>
      </c>
      <c r="G3" s="14" t="s">
        <v>12</v>
      </c>
      <c r="H3" s="14" t="s">
        <v>13</v>
      </c>
      <c r="I3" s="14" t="s">
        <v>11</v>
      </c>
      <c r="J3" s="14" t="s">
        <v>12</v>
      </c>
      <c r="K3" s="14" t="s">
        <v>13</v>
      </c>
      <c r="L3" s="14" t="s">
        <v>11</v>
      </c>
      <c r="M3" s="14" t="s">
        <v>12</v>
      </c>
      <c r="N3" s="14" t="s">
        <v>13</v>
      </c>
      <c r="O3" s="14" t="s">
        <v>11</v>
      </c>
      <c r="P3" s="14" t="s">
        <v>12</v>
      </c>
      <c r="Q3" s="14" t="s">
        <v>13</v>
      </c>
      <c r="R3" s="14" t="s">
        <v>11</v>
      </c>
      <c r="S3" s="14" t="s">
        <v>12</v>
      </c>
      <c r="T3" s="14" t="s">
        <v>13</v>
      </c>
      <c r="V3" s="45">
        <f>Z14*8</f>
        <v>101936000</v>
      </c>
      <c r="W3" s="45"/>
      <c r="X3" s="46">
        <f>Z21*8</f>
        <v>94128000</v>
      </c>
      <c r="Y3" s="46"/>
      <c r="Z3" s="44">
        <f>Z27*8</f>
        <v>84880000</v>
      </c>
      <c r="AA3" s="44"/>
      <c r="AC3" s="45">
        <f>AG13*8</f>
        <v>32992000</v>
      </c>
      <c r="AD3" s="45"/>
      <c r="AE3" s="46">
        <f>AG20*8</f>
        <v>29088000</v>
      </c>
      <c r="AF3" s="46"/>
      <c r="AG3" s="44">
        <f>AG26*8</f>
        <v>24464000</v>
      </c>
      <c r="AH3" s="44"/>
      <c r="AJ3" s="45">
        <f>AN12*8</f>
        <v>8152000</v>
      </c>
      <c r="AK3" s="45"/>
      <c r="AL3" s="46">
        <f>AN19*8</f>
        <v>6200000</v>
      </c>
      <c r="AM3" s="46"/>
      <c r="AN3" s="44">
        <f>AN25*8</f>
        <v>3888000</v>
      </c>
      <c r="AO3" s="44"/>
    </row>
    <row r="4" spans="2:41" x14ac:dyDescent="0.3">
      <c r="B4" s="23" t="s">
        <v>2</v>
      </c>
      <c r="C4" s="24">
        <v>6</v>
      </c>
      <c r="D4" s="25">
        <v>1000</v>
      </c>
      <c r="E4" s="26">
        <f>C4*D4</f>
        <v>6000</v>
      </c>
      <c r="F4" s="24">
        <v>16</v>
      </c>
      <c r="G4" s="25">
        <v>1000</v>
      </c>
      <c r="H4" s="26">
        <f>F4*G4</f>
        <v>16000</v>
      </c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V4" s="12" t="s">
        <v>30</v>
      </c>
      <c r="W4" s="1"/>
      <c r="X4" s="1"/>
      <c r="Y4" s="1"/>
      <c r="Z4" s="1"/>
      <c r="AA4" s="1"/>
      <c r="AC4" s="1"/>
      <c r="AD4" s="1"/>
      <c r="AE4" s="1"/>
      <c r="AF4" s="1"/>
      <c r="AG4" s="1"/>
      <c r="AH4" s="1"/>
      <c r="AJ4" s="1"/>
      <c r="AK4" s="1"/>
      <c r="AL4" s="1"/>
      <c r="AM4" s="1"/>
      <c r="AN4" s="1"/>
      <c r="AO4" s="1"/>
    </row>
    <row r="5" spans="2:41" x14ac:dyDescent="0.3">
      <c r="B5" s="23" t="s">
        <v>7</v>
      </c>
      <c r="C5" s="24">
        <v>4</v>
      </c>
      <c r="D5" s="25">
        <v>1500</v>
      </c>
      <c r="E5" s="26">
        <f t="shared" ref="E5:E8" si="0">C5*D5</f>
        <v>6000</v>
      </c>
      <c r="F5" s="24">
        <v>43</v>
      </c>
      <c r="G5" s="25">
        <v>1500</v>
      </c>
      <c r="H5" s="26">
        <f t="shared" ref="H5:H8" si="1">F5*G5</f>
        <v>64500</v>
      </c>
      <c r="I5" s="24">
        <v>16</v>
      </c>
      <c r="J5" s="25">
        <v>1500</v>
      </c>
      <c r="K5" s="26">
        <f t="shared" ref="K5:K8" si="2">I5*J5</f>
        <v>24000</v>
      </c>
      <c r="L5" s="34"/>
      <c r="M5" s="34"/>
      <c r="N5" s="34"/>
      <c r="O5" s="34"/>
      <c r="P5" s="34"/>
      <c r="Q5" s="34"/>
      <c r="R5" s="34"/>
      <c r="S5" s="34"/>
      <c r="T5" s="34"/>
      <c r="V5" s="48" t="s">
        <v>20</v>
      </c>
      <c r="W5" s="49"/>
      <c r="X5" s="48" t="s">
        <v>21</v>
      </c>
      <c r="Y5" s="49"/>
      <c r="Z5" s="48" t="s">
        <v>22</v>
      </c>
      <c r="AA5" s="49"/>
      <c r="AC5" s="48" t="s">
        <v>23</v>
      </c>
      <c r="AD5" s="49"/>
      <c r="AE5" s="48" t="s">
        <v>24</v>
      </c>
      <c r="AF5" s="49"/>
      <c r="AG5" s="48" t="s">
        <v>25</v>
      </c>
      <c r="AH5" s="49"/>
      <c r="AJ5" s="48" t="s">
        <v>26</v>
      </c>
      <c r="AK5" s="49"/>
      <c r="AL5" s="48" t="s">
        <v>27</v>
      </c>
      <c r="AM5" s="49"/>
      <c r="AN5" s="48" t="s">
        <v>27</v>
      </c>
      <c r="AO5" s="49"/>
    </row>
    <row r="6" spans="2:41" ht="26.25" x14ac:dyDescent="0.3">
      <c r="B6" s="23" t="s">
        <v>9</v>
      </c>
      <c r="C6" s="24">
        <v>5</v>
      </c>
      <c r="D6" s="25">
        <v>3000</v>
      </c>
      <c r="E6" s="26">
        <f t="shared" si="0"/>
        <v>15000</v>
      </c>
      <c r="F6" s="24">
        <v>162</v>
      </c>
      <c r="G6" s="25">
        <v>3000</v>
      </c>
      <c r="H6" s="26">
        <f t="shared" si="1"/>
        <v>486000</v>
      </c>
      <c r="I6" s="24">
        <v>60</v>
      </c>
      <c r="J6" s="25">
        <v>3000</v>
      </c>
      <c r="K6" s="26">
        <f t="shared" si="2"/>
        <v>180000</v>
      </c>
      <c r="L6" s="24">
        <v>16</v>
      </c>
      <c r="M6" s="25">
        <v>3000</v>
      </c>
      <c r="N6" s="26">
        <f t="shared" ref="N6:N8" si="3">L6*M6</f>
        <v>48000</v>
      </c>
      <c r="O6" s="34"/>
      <c r="P6" s="34"/>
      <c r="Q6" s="34"/>
      <c r="R6" s="34"/>
      <c r="S6" s="34"/>
      <c r="T6" s="34"/>
      <c r="V6" s="45">
        <f>Z35*8</f>
        <v>48840000</v>
      </c>
      <c r="W6" s="45"/>
      <c r="X6" s="46">
        <f>Z42*8</f>
        <v>42312000</v>
      </c>
      <c r="Y6" s="46"/>
      <c r="Z6" s="44">
        <f>Z48*8</f>
        <v>35656000</v>
      </c>
      <c r="AA6" s="44"/>
      <c r="AC6" s="45">
        <f>AG34*8</f>
        <v>16908000</v>
      </c>
      <c r="AD6" s="45"/>
      <c r="AE6" s="46">
        <f>AG41*8</f>
        <v>13644000</v>
      </c>
      <c r="AF6" s="46"/>
      <c r="AG6" s="44">
        <f>AG47*8</f>
        <v>10316000</v>
      </c>
      <c r="AH6" s="44"/>
      <c r="AJ6" s="45">
        <f>AN33*8</f>
        <v>4736000</v>
      </c>
      <c r="AK6" s="45"/>
      <c r="AL6" s="46">
        <f>AN40*8</f>
        <v>3104000</v>
      </c>
      <c r="AM6" s="46"/>
      <c r="AN6" s="44">
        <f>AN46*8</f>
        <v>1440000</v>
      </c>
      <c r="AO6" s="44"/>
    </row>
    <row r="7" spans="2:41" x14ac:dyDescent="0.3">
      <c r="B7" s="23" t="s">
        <v>4</v>
      </c>
      <c r="C7" s="24">
        <v>6</v>
      </c>
      <c r="D7" s="25">
        <v>4500</v>
      </c>
      <c r="E7" s="26">
        <f t="shared" si="0"/>
        <v>27000</v>
      </c>
      <c r="F7" s="24">
        <v>408</v>
      </c>
      <c r="G7" s="25">
        <v>4500</v>
      </c>
      <c r="H7" s="26">
        <f t="shared" si="1"/>
        <v>1836000</v>
      </c>
      <c r="I7" s="24">
        <v>151</v>
      </c>
      <c r="J7" s="25">
        <v>4500</v>
      </c>
      <c r="K7" s="26">
        <f t="shared" si="2"/>
        <v>679500</v>
      </c>
      <c r="L7" s="24">
        <v>27</v>
      </c>
      <c r="M7" s="25">
        <v>4500</v>
      </c>
      <c r="N7" s="26">
        <f t="shared" si="3"/>
        <v>121500</v>
      </c>
      <c r="O7" s="24"/>
      <c r="P7" s="25">
        <v>4500</v>
      </c>
      <c r="Q7" s="26">
        <f t="shared" ref="Q7:Q8" si="4">O7*P7</f>
        <v>0</v>
      </c>
      <c r="R7" s="34"/>
      <c r="S7" s="34"/>
      <c r="T7" s="34"/>
      <c r="AA7" s="1"/>
      <c r="AH7" s="1"/>
      <c r="AO7" s="1"/>
    </row>
    <row r="8" spans="2:41" x14ac:dyDescent="0.3">
      <c r="B8" s="23" t="s">
        <v>5</v>
      </c>
      <c r="C8" s="24">
        <v>2</v>
      </c>
      <c r="D8" s="25">
        <v>6000</v>
      </c>
      <c r="E8" s="26">
        <f t="shared" si="0"/>
        <v>12000</v>
      </c>
      <c r="F8" s="24">
        <v>689</v>
      </c>
      <c r="G8" s="25">
        <v>6000</v>
      </c>
      <c r="H8" s="26">
        <f t="shared" si="1"/>
        <v>4134000</v>
      </c>
      <c r="I8" s="24">
        <v>253</v>
      </c>
      <c r="J8" s="25">
        <v>6000</v>
      </c>
      <c r="K8" s="26">
        <f t="shared" si="2"/>
        <v>1518000</v>
      </c>
      <c r="L8" s="24"/>
      <c r="M8" s="25">
        <v>6000</v>
      </c>
      <c r="N8" s="26">
        <f t="shared" si="3"/>
        <v>0</v>
      </c>
      <c r="O8" s="24"/>
      <c r="P8" s="25">
        <v>6000</v>
      </c>
      <c r="Q8" s="26">
        <f t="shared" si="4"/>
        <v>0</v>
      </c>
      <c r="R8" s="24">
        <v>9.1999999999999993</v>
      </c>
      <c r="S8" s="25">
        <v>6000</v>
      </c>
      <c r="T8" s="26">
        <f t="shared" ref="T8" si="5">R8*S8</f>
        <v>55199.999999999993</v>
      </c>
      <c r="V8" s="13" t="s">
        <v>18</v>
      </c>
      <c r="W8" s="13" t="s">
        <v>14</v>
      </c>
      <c r="X8" s="13" t="s">
        <v>15</v>
      </c>
      <c r="Y8" s="13" t="s">
        <v>16</v>
      </c>
      <c r="Z8" s="13" t="s">
        <v>17</v>
      </c>
      <c r="AA8" s="1"/>
      <c r="AC8" s="13" t="s">
        <v>18</v>
      </c>
      <c r="AD8" s="13" t="s">
        <v>14</v>
      </c>
      <c r="AE8" s="13" t="s">
        <v>15</v>
      </c>
      <c r="AF8" s="13" t="s">
        <v>16</v>
      </c>
      <c r="AG8" s="13" t="s">
        <v>17</v>
      </c>
      <c r="AH8" s="1"/>
      <c r="AJ8" s="13" t="s">
        <v>18</v>
      </c>
      <c r="AK8" s="13" t="s">
        <v>14</v>
      </c>
      <c r="AL8" s="13" t="s">
        <v>15</v>
      </c>
      <c r="AM8" s="13" t="s">
        <v>16</v>
      </c>
      <c r="AN8" s="13" t="s">
        <v>17</v>
      </c>
      <c r="AO8" s="1"/>
    </row>
    <row r="9" spans="2:41" x14ac:dyDescent="0.3">
      <c r="V9" s="3">
        <v>3</v>
      </c>
      <c r="W9" s="27">
        <f t="shared" ref="W9:W13" si="6">$H4</f>
        <v>16000</v>
      </c>
      <c r="X9" s="27">
        <v>90000</v>
      </c>
      <c r="Y9" s="27">
        <v>16</v>
      </c>
      <c r="Z9" s="27">
        <f t="shared" ref="Z9:Z13" si="7">(W9*Y9)+(X9*Y9/2)</f>
        <v>976000</v>
      </c>
      <c r="AA9" s="1"/>
      <c r="AC9" s="3">
        <v>3</v>
      </c>
      <c r="AD9" s="27">
        <f>$H4</f>
        <v>16000</v>
      </c>
      <c r="AE9" s="27">
        <v>90000</v>
      </c>
      <c r="AF9" s="27">
        <v>8</v>
      </c>
      <c r="AG9" s="27">
        <f t="shared" ref="AG9:AG12" si="8">(AD9*AF9)+(AE9*AF9/2)</f>
        <v>488000</v>
      </c>
      <c r="AH9" s="1"/>
      <c r="AJ9" s="3">
        <v>3</v>
      </c>
      <c r="AK9" s="27">
        <f>$H4</f>
        <v>16000</v>
      </c>
      <c r="AL9" s="27">
        <v>90000</v>
      </c>
      <c r="AM9" s="27">
        <v>4</v>
      </c>
      <c r="AN9" s="27">
        <f t="shared" ref="AN9:AN11" si="9">(AK9*AM9)+(AL9*AM9/2)</f>
        <v>244000</v>
      </c>
      <c r="AO9" s="1"/>
    </row>
    <row r="10" spans="2:41" x14ac:dyDescent="0.3">
      <c r="V10" s="3">
        <v>4</v>
      </c>
      <c r="W10" s="27">
        <f t="shared" si="6"/>
        <v>64500</v>
      </c>
      <c r="X10" s="27">
        <v>160000</v>
      </c>
      <c r="Y10" s="27">
        <v>8</v>
      </c>
      <c r="Z10" s="27">
        <f t="shared" si="7"/>
        <v>1156000</v>
      </c>
      <c r="AA10" s="1"/>
      <c r="AC10" s="3">
        <v>4</v>
      </c>
      <c r="AD10" s="27">
        <f t="shared" ref="AD10:AD12" si="10">$H5</f>
        <v>64500</v>
      </c>
      <c r="AE10" s="27">
        <v>160000</v>
      </c>
      <c r="AF10" s="27">
        <v>4</v>
      </c>
      <c r="AG10" s="27">
        <f t="shared" si="8"/>
        <v>578000</v>
      </c>
      <c r="AH10" s="1"/>
      <c r="AJ10" s="3">
        <v>4</v>
      </c>
      <c r="AK10" s="27">
        <f t="shared" ref="AK10:AK11" si="11">$H5</f>
        <v>64500</v>
      </c>
      <c r="AL10" s="27">
        <v>160000</v>
      </c>
      <c r="AM10" s="27">
        <v>2</v>
      </c>
      <c r="AN10" s="27">
        <f t="shared" si="9"/>
        <v>289000</v>
      </c>
      <c r="AO10" s="1"/>
    </row>
    <row r="11" spans="2:41" x14ac:dyDescent="0.3">
      <c r="V11" s="3">
        <v>5</v>
      </c>
      <c r="W11" s="27">
        <f t="shared" si="6"/>
        <v>486000</v>
      </c>
      <c r="X11" s="27">
        <v>250000</v>
      </c>
      <c r="Y11" s="27">
        <v>4</v>
      </c>
      <c r="Z11" s="27">
        <f t="shared" si="7"/>
        <v>2444000</v>
      </c>
      <c r="AA11" s="1"/>
      <c r="AC11" s="3">
        <v>5</v>
      </c>
      <c r="AD11" s="27">
        <f t="shared" si="10"/>
        <v>486000</v>
      </c>
      <c r="AE11" s="27">
        <v>250000</v>
      </c>
      <c r="AF11" s="27">
        <v>2</v>
      </c>
      <c r="AG11" s="27">
        <f t="shared" si="8"/>
        <v>1222000</v>
      </c>
      <c r="AH11" s="1"/>
      <c r="AJ11" s="3">
        <v>5</v>
      </c>
      <c r="AK11" s="27">
        <f t="shared" si="11"/>
        <v>486000</v>
      </c>
      <c r="AL11" s="27">
        <v>0</v>
      </c>
      <c r="AM11" s="27">
        <v>1</v>
      </c>
      <c r="AN11" s="27">
        <f t="shared" si="9"/>
        <v>486000</v>
      </c>
      <c r="AO11" s="1"/>
    </row>
    <row r="12" spans="2:41" x14ac:dyDescent="0.3">
      <c r="V12" s="3">
        <v>6</v>
      </c>
      <c r="W12" s="27">
        <f t="shared" si="6"/>
        <v>1836000</v>
      </c>
      <c r="X12" s="27">
        <v>360000</v>
      </c>
      <c r="Y12" s="27">
        <v>2</v>
      </c>
      <c r="Z12" s="27">
        <f t="shared" si="7"/>
        <v>4032000</v>
      </c>
      <c r="AA12" s="1"/>
      <c r="AC12" s="3">
        <v>6</v>
      </c>
      <c r="AD12" s="27">
        <f t="shared" si="10"/>
        <v>1836000</v>
      </c>
      <c r="AE12" s="27"/>
      <c r="AF12" s="27">
        <v>1</v>
      </c>
      <c r="AG12" s="27">
        <f t="shared" si="8"/>
        <v>1836000</v>
      </c>
      <c r="AH12" s="1"/>
      <c r="AJ12" s="28"/>
      <c r="AK12" s="29"/>
      <c r="AL12" s="29"/>
      <c r="AM12" s="29"/>
      <c r="AN12" s="30">
        <f>SUM(AN9:AN11)</f>
        <v>1019000</v>
      </c>
      <c r="AO12" s="1"/>
    </row>
    <row r="13" spans="2:41" x14ac:dyDescent="0.3">
      <c r="V13" s="3">
        <v>7</v>
      </c>
      <c r="W13" s="27">
        <f t="shared" si="6"/>
        <v>4134000</v>
      </c>
      <c r="X13" s="27">
        <v>0</v>
      </c>
      <c r="Y13" s="27">
        <v>1</v>
      </c>
      <c r="Z13" s="27">
        <f t="shared" si="7"/>
        <v>4134000</v>
      </c>
      <c r="AA13" s="31"/>
      <c r="AC13" s="28"/>
      <c r="AD13" s="29"/>
      <c r="AE13" s="29"/>
      <c r="AF13" s="29"/>
      <c r="AG13" s="30">
        <f>SUM(AG9:AG12)</f>
        <v>4124000</v>
      </c>
      <c r="AH13" s="31"/>
      <c r="AO13" s="31"/>
    </row>
    <row r="14" spans="2:41" x14ac:dyDescent="0.3">
      <c r="Z14" s="30">
        <f>SUM(Z9:Z13)</f>
        <v>12742000</v>
      </c>
      <c r="AA14" s="31"/>
      <c r="AH14" s="31"/>
      <c r="AO14" s="31"/>
    </row>
    <row r="15" spans="2:41" x14ac:dyDescent="0.3">
      <c r="Z15" s="31"/>
      <c r="AA15" s="31"/>
      <c r="AC15" s="32"/>
      <c r="AD15" s="31"/>
      <c r="AE15" s="31"/>
      <c r="AF15" s="31"/>
      <c r="AG15" s="31"/>
      <c r="AH15" s="31"/>
      <c r="AJ15" s="32"/>
      <c r="AK15" s="31"/>
      <c r="AL15" s="31"/>
      <c r="AM15" s="31"/>
      <c r="AN15" s="31"/>
      <c r="AO15" s="31"/>
    </row>
    <row r="16" spans="2:41" x14ac:dyDescent="0.3">
      <c r="V16" s="13" t="s">
        <v>18</v>
      </c>
      <c r="W16" s="13" t="s">
        <v>14</v>
      </c>
      <c r="X16" s="13" t="s">
        <v>15</v>
      </c>
      <c r="Y16" s="13" t="s">
        <v>16</v>
      </c>
      <c r="Z16" s="13" t="s">
        <v>17</v>
      </c>
      <c r="AA16" s="1"/>
      <c r="AC16" s="13" t="s">
        <v>18</v>
      </c>
      <c r="AD16" s="13" t="s">
        <v>14</v>
      </c>
      <c r="AE16" s="13" t="s">
        <v>15</v>
      </c>
      <c r="AF16" s="13" t="s">
        <v>16</v>
      </c>
      <c r="AG16" s="13" t="s">
        <v>17</v>
      </c>
      <c r="AH16" s="1"/>
      <c r="AJ16" s="13" t="s">
        <v>18</v>
      </c>
      <c r="AK16" s="13" t="s">
        <v>14</v>
      </c>
      <c r="AL16" s="13" t="s">
        <v>15</v>
      </c>
      <c r="AM16" s="13" t="s">
        <v>16</v>
      </c>
      <c r="AN16" s="13" t="s">
        <v>17</v>
      </c>
      <c r="AO16" s="1"/>
    </row>
    <row r="17" spans="22:41" x14ac:dyDescent="0.3">
      <c r="V17" s="3">
        <v>4</v>
      </c>
      <c r="W17" s="27">
        <f t="shared" ref="W17:W20" si="12">$H5</f>
        <v>64500</v>
      </c>
      <c r="X17" s="27">
        <v>160000</v>
      </c>
      <c r="Y17" s="27">
        <v>8</v>
      </c>
      <c r="Z17" s="27">
        <f>(W17*Y17)+(X17*Y17/2)</f>
        <v>1156000</v>
      </c>
      <c r="AA17" s="1"/>
      <c r="AC17" s="3">
        <v>4</v>
      </c>
      <c r="AD17" s="27">
        <f>$H5</f>
        <v>64500</v>
      </c>
      <c r="AE17" s="27">
        <v>160000</v>
      </c>
      <c r="AF17" s="27">
        <v>4</v>
      </c>
      <c r="AG17" s="27">
        <f>(AD17*AF17)+(AE17*AF17/2)</f>
        <v>578000</v>
      </c>
      <c r="AH17" s="1"/>
      <c r="AJ17" s="3">
        <v>4</v>
      </c>
      <c r="AK17" s="27">
        <f>$H5</f>
        <v>64500</v>
      </c>
      <c r="AL17" s="27">
        <v>160000</v>
      </c>
      <c r="AM17" s="27">
        <v>2</v>
      </c>
      <c r="AN17" s="27">
        <f>(AK17*AM17)+(AL17*AM17/2)</f>
        <v>289000</v>
      </c>
      <c r="AO17" s="1"/>
    </row>
    <row r="18" spans="22:41" x14ac:dyDescent="0.3">
      <c r="V18" s="3">
        <v>5</v>
      </c>
      <c r="W18" s="27">
        <f t="shared" si="12"/>
        <v>486000</v>
      </c>
      <c r="X18" s="27">
        <v>250000</v>
      </c>
      <c r="Y18" s="27">
        <v>4</v>
      </c>
      <c r="Z18" s="27">
        <f t="shared" ref="Z18:Z20" si="13">(W18*Y18)+(X18*Y18/2)</f>
        <v>2444000</v>
      </c>
      <c r="AA18" s="1"/>
      <c r="AC18" s="3">
        <v>5</v>
      </c>
      <c r="AD18" s="27">
        <f t="shared" ref="AD18:AD19" si="14">$H6</f>
        <v>486000</v>
      </c>
      <c r="AE18" s="27">
        <v>250000</v>
      </c>
      <c r="AF18" s="27">
        <v>2</v>
      </c>
      <c r="AG18" s="27">
        <f t="shared" ref="AG18:AG19" si="15">(AD18*AF18)+(AE18*AF18/2)</f>
        <v>1222000</v>
      </c>
      <c r="AH18" s="1"/>
      <c r="AJ18" s="3">
        <v>5</v>
      </c>
      <c r="AK18" s="27">
        <f t="shared" ref="AK18" si="16">$H6</f>
        <v>486000</v>
      </c>
      <c r="AL18" s="27">
        <v>0</v>
      </c>
      <c r="AM18" s="27">
        <v>1</v>
      </c>
      <c r="AN18" s="27">
        <f t="shared" ref="AN18" si="17">(AK18*AM18)+(AL18*AM18/2)</f>
        <v>486000</v>
      </c>
      <c r="AO18" s="1"/>
    </row>
    <row r="19" spans="22:41" x14ac:dyDescent="0.3">
      <c r="V19" s="3">
        <v>6</v>
      </c>
      <c r="W19" s="27">
        <f t="shared" si="12"/>
        <v>1836000</v>
      </c>
      <c r="X19" s="27">
        <v>360000</v>
      </c>
      <c r="Y19" s="27">
        <v>2</v>
      </c>
      <c r="Z19" s="27">
        <f t="shared" si="13"/>
        <v>4032000</v>
      </c>
      <c r="AA19" s="1"/>
      <c r="AC19" s="3">
        <v>6</v>
      </c>
      <c r="AD19" s="27">
        <f t="shared" si="14"/>
        <v>1836000</v>
      </c>
      <c r="AE19" s="27"/>
      <c r="AF19" s="27">
        <v>1</v>
      </c>
      <c r="AG19" s="27">
        <f t="shared" si="15"/>
        <v>1836000</v>
      </c>
      <c r="AH19" s="1"/>
      <c r="AJ19" s="28"/>
      <c r="AK19" s="29"/>
      <c r="AL19" s="29"/>
      <c r="AM19" s="29"/>
      <c r="AN19" s="33">
        <f>SUM(AN17:AN18)</f>
        <v>775000</v>
      </c>
      <c r="AO19" s="1"/>
    </row>
    <row r="20" spans="22:41" x14ac:dyDescent="0.3">
      <c r="V20" s="3">
        <v>7</v>
      </c>
      <c r="W20" s="27">
        <f t="shared" si="12"/>
        <v>4134000</v>
      </c>
      <c r="X20" s="27">
        <v>0</v>
      </c>
      <c r="Y20" s="27">
        <v>1</v>
      </c>
      <c r="Z20" s="27">
        <f t="shared" si="13"/>
        <v>4134000</v>
      </c>
      <c r="AC20" s="28"/>
      <c r="AD20" s="29"/>
      <c r="AE20" s="29"/>
      <c r="AF20" s="29"/>
      <c r="AG20" s="33">
        <f>SUM(AG17:AG19)</f>
        <v>3636000</v>
      </c>
    </row>
    <row r="21" spans="22:41" x14ac:dyDescent="0.3">
      <c r="V21" s="28"/>
      <c r="W21" s="29"/>
      <c r="X21" s="29"/>
      <c r="Y21" s="29"/>
      <c r="Z21" s="33">
        <f>SUM(Z17:Z20)</f>
        <v>11766000</v>
      </c>
    </row>
    <row r="23" spans="22:41" x14ac:dyDescent="0.3">
      <c r="V23" s="13" t="s">
        <v>18</v>
      </c>
      <c r="W23" s="13" t="s">
        <v>14</v>
      </c>
      <c r="X23" s="13" t="s">
        <v>15</v>
      </c>
      <c r="Y23" s="13" t="s">
        <v>16</v>
      </c>
      <c r="Z23" s="13" t="s">
        <v>17</v>
      </c>
      <c r="AC23" s="13" t="s">
        <v>18</v>
      </c>
      <c r="AD23" s="13" t="s">
        <v>14</v>
      </c>
      <c r="AE23" s="13" t="s">
        <v>15</v>
      </c>
      <c r="AF23" s="13" t="s">
        <v>16</v>
      </c>
      <c r="AG23" s="13" t="s">
        <v>17</v>
      </c>
      <c r="AJ23" s="13" t="s">
        <v>18</v>
      </c>
      <c r="AK23" s="13" t="s">
        <v>14</v>
      </c>
      <c r="AL23" s="13" t="s">
        <v>15</v>
      </c>
      <c r="AM23" s="13" t="s">
        <v>16</v>
      </c>
      <c r="AN23" s="13" t="s">
        <v>17</v>
      </c>
    </row>
    <row r="24" spans="22:41" x14ac:dyDescent="0.3">
      <c r="V24" s="3">
        <v>5</v>
      </c>
      <c r="W24" s="27">
        <f t="shared" ref="W24:W26" si="18">$H6</f>
        <v>486000</v>
      </c>
      <c r="X24" s="27">
        <v>250000</v>
      </c>
      <c r="Y24" s="27">
        <v>4</v>
      </c>
      <c r="Z24" s="27">
        <f t="shared" ref="Z24:Z26" si="19">(W24*Y24)+(X24*Y24/2)</f>
        <v>2444000</v>
      </c>
      <c r="AC24" s="3">
        <v>5</v>
      </c>
      <c r="AD24" s="27">
        <f>$H6</f>
        <v>486000</v>
      </c>
      <c r="AE24" s="27">
        <v>250000</v>
      </c>
      <c r="AF24" s="27">
        <v>2</v>
      </c>
      <c r="AG24" s="27">
        <f t="shared" ref="AG24:AG25" si="20">(AD24*AF24)+(AE24*AF24/2)</f>
        <v>1222000</v>
      </c>
      <c r="AJ24" s="3">
        <v>5</v>
      </c>
      <c r="AK24" s="27">
        <f>$H6</f>
        <v>486000</v>
      </c>
      <c r="AL24" s="27">
        <v>0</v>
      </c>
      <c r="AM24" s="27">
        <v>1</v>
      </c>
      <c r="AN24" s="27">
        <f>AK24</f>
        <v>486000</v>
      </c>
    </row>
    <row r="25" spans="22:41" x14ac:dyDescent="0.3">
      <c r="V25" s="3">
        <v>6</v>
      </c>
      <c r="W25" s="27">
        <f t="shared" si="18"/>
        <v>1836000</v>
      </c>
      <c r="X25" s="27">
        <v>360000</v>
      </c>
      <c r="Y25" s="27">
        <v>2</v>
      </c>
      <c r="Z25" s="27">
        <f t="shared" si="19"/>
        <v>4032000</v>
      </c>
      <c r="AC25" s="3">
        <v>6</v>
      </c>
      <c r="AD25" s="27">
        <f>$H7</f>
        <v>1836000</v>
      </c>
      <c r="AE25" s="27"/>
      <c r="AF25" s="27">
        <v>1</v>
      </c>
      <c r="AG25" s="27">
        <f t="shared" si="20"/>
        <v>1836000</v>
      </c>
      <c r="AJ25" s="28"/>
      <c r="AK25" s="29"/>
      <c r="AL25" s="29"/>
      <c r="AM25" s="29"/>
      <c r="AN25" s="33">
        <f>SUM(AN24:AN24)</f>
        <v>486000</v>
      </c>
    </row>
    <row r="26" spans="22:41" x14ac:dyDescent="0.3">
      <c r="V26" s="3">
        <v>7</v>
      </c>
      <c r="W26" s="27">
        <f t="shared" si="18"/>
        <v>4134000</v>
      </c>
      <c r="X26" s="27">
        <v>0</v>
      </c>
      <c r="Y26" s="27">
        <v>1</v>
      </c>
      <c r="Z26" s="27">
        <f t="shared" si="19"/>
        <v>4134000</v>
      </c>
      <c r="AC26" s="28"/>
      <c r="AD26" s="29"/>
      <c r="AE26" s="29"/>
      <c r="AF26" s="29"/>
      <c r="AG26" s="33">
        <f>SUM(AG24:AG25)</f>
        <v>3058000</v>
      </c>
    </row>
    <row r="27" spans="22:41" x14ac:dyDescent="0.3">
      <c r="V27" s="28"/>
      <c r="W27" s="29"/>
      <c r="X27" s="29"/>
      <c r="Y27" s="29"/>
      <c r="Z27" s="33">
        <f>SUM(Z24:Z26)</f>
        <v>10610000</v>
      </c>
    </row>
    <row r="29" spans="22:41" x14ac:dyDescent="0.3">
      <c r="V29" s="13" t="s">
        <v>18</v>
      </c>
      <c r="W29" s="13" t="s">
        <v>14</v>
      </c>
      <c r="X29" s="13" t="s">
        <v>15</v>
      </c>
      <c r="Y29" s="13" t="s">
        <v>16</v>
      </c>
      <c r="Z29" s="13" t="s">
        <v>17</v>
      </c>
      <c r="AC29" s="13" t="s">
        <v>18</v>
      </c>
      <c r="AD29" s="13" t="s">
        <v>14</v>
      </c>
      <c r="AE29" s="13" t="s">
        <v>15</v>
      </c>
      <c r="AF29" s="13" t="s">
        <v>16</v>
      </c>
      <c r="AG29" s="13" t="s">
        <v>17</v>
      </c>
      <c r="AJ29" s="13" t="s">
        <v>18</v>
      </c>
      <c r="AK29" s="13" t="s">
        <v>14</v>
      </c>
      <c r="AL29" s="13" t="s">
        <v>15</v>
      </c>
      <c r="AM29" s="13" t="s">
        <v>16</v>
      </c>
      <c r="AN29" s="13" t="s">
        <v>17</v>
      </c>
    </row>
    <row r="30" spans="22:41" x14ac:dyDescent="0.3">
      <c r="V30" s="3">
        <v>3</v>
      </c>
      <c r="W30" s="27">
        <f>$E4</f>
        <v>6000</v>
      </c>
      <c r="X30" s="27">
        <v>90000</v>
      </c>
      <c r="Y30" s="27">
        <v>16</v>
      </c>
      <c r="Z30" s="27">
        <f t="shared" ref="Z30:Z34" si="21">(W30*Y30)+(X30*Y30/2)</f>
        <v>816000</v>
      </c>
      <c r="AC30" s="3">
        <v>3</v>
      </c>
      <c r="AD30" s="27">
        <f>$E4</f>
        <v>6000</v>
      </c>
      <c r="AE30" s="27">
        <v>90000</v>
      </c>
      <c r="AF30" s="27">
        <v>8</v>
      </c>
      <c r="AG30" s="27">
        <f t="shared" ref="AG30:AG33" si="22">(AD30*AF30)+(AE30*AF30/2)</f>
        <v>408000</v>
      </c>
      <c r="AJ30" s="3">
        <v>3</v>
      </c>
      <c r="AK30" s="27">
        <f>$E4</f>
        <v>6000</v>
      </c>
      <c r="AL30" s="27">
        <v>90000</v>
      </c>
      <c r="AM30" s="27">
        <v>4</v>
      </c>
      <c r="AN30" s="27">
        <f t="shared" ref="AN30:AN32" si="23">(AK30*AM30)+(AL30*AM30/2)</f>
        <v>204000</v>
      </c>
    </row>
    <row r="31" spans="22:41" x14ac:dyDescent="0.3">
      <c r="V31" s="3">
        <v>4</v>
      </c>
      <c r="W31" s="27">
        <f>$K5</f>
        <v>24000</v>
      </c>
      <c r="X31" s="27">
        <v>160000</v>
      </c>
      <c r="Y31" s="27">
        <v>8</v>
      </c>
      <c r="Z31" s="27">
        <f t="shared" si="21"/>
        <v>832000</v>
      </c>
      <c r="AC31" s="3">
        <v>4</v>
      </c>
      <c r="AD31" s="27">
        <f>$K5</f>
        <v>24000</v>
      </c>
      <c r="AE31" s="27">
        <v>160000</v>
      </c>
      <c r="AF31" s="27">
        <v>4</v>
      </c>
      <c r="AG31" s="27">
        <f t="shared" si="22"/>
        <v>416000</v>
      </c>
      <c r="AJ31" s="3">
        <v>4</v>
      </c>
      <c r="AK31" s="27">
        <f>$K5</f>
        <v>24000</v>
      </c>
      <c r="AL31" s="27">
        <v>160000</v>
      </c>
      <c r="AM31" s="27">
        <v>2</v>
      </c>
      <c r="AN31" s="27">
        <f t="shared" si="23"/>
        <v>208000</v>
      </c>
    </row>
    <row r="32" spans="22:41" x14ac:dyDescent="0.3">
      <c r="V32" s="3">
        <v>5</v>
      </c>
      <c r="W32" s="27">
        <f t="shared" ref="W32:W34" si="24">$K6</f>
        <v>180000</v>
      </c>
      <c r="X32" s="27">
        <v>250000</v>
      </c>
      <c r="Y32" s="27">
        <v>4</v>
      </c>
      <c r="Z32" s="27">
        <f t="shared" si="21"/>
        <v>1220000</v>
      </c>
      <c r="AC32" s="3">
        <v>5</v>
      </c>
      <c r="AD32" s="27">
        <f t="shared" ref="AD32:AD33" si="25">$K6</f>
        <v>180000</v>
      </c>
      <c r="AE32" s="27">
        <v>250000</v>
      </c>
      <c r="AF32" s="27">
        <v>2</v>
      </c>
      <c r="AG32" s="27">
        <f t="shared" si="22"/>
        <v>610000</v>
      </c>
      <c r="AJ32" s="3">
        <v>5</v>
      </c>
      <c r="AK32" s="27">
        <f t="shared" ref="AK32" si="26">$K6</f>
        <v>180000</v>
      </c>
      <c r="AL32" s="27">
        <v>0</v>
      </c>
      <c r="AM32" s="27">
        <v>1</v>
      </c>
      <c r="AN32" s="27">
        <f t="shared" si="23"/>
        <v>180000</v>
      </c>
    </row>
    <row r="33" spans="22:40" x14ac:dyDescent="0.3">
      <c r="V33" s="3">
        <v>6</v>
      </c>
      <c r="W33" s="27">
        <f>$K7</f>
        <v>679500</v>
      </c>
      <c r="X33" s="27">
        <v>360000</v>
      </c>
      <c r="Y33" s="27">
        <v>2</v>
      </c>
      <c r="Z33" s="27">
        <f t="shared" si="21"/>
        <v>1719000</v>
      </c>
      <c r="AC33" s="3">
        <v>6</v>
      </c>
      <c r="AD33" s="27">
        <f t="shared" si="25"/>
        <v>679500</v>
      </c>
      <c r="AE33" s="27"/>
      <c r="AF33" s="27">
        <v>1</v>
      </c>
      <c r="AG33" s="27">
        <f t="shared" si="22"/>
        <v>679500</v>
      </c>
      <c r="AJ33" s="28"/>
      <c r="AK33" s="29"/>
      <c r="AL33" s="29"/>
      <c r="AM33" s="29"/>
      <c r="AN33" s="30">
        <f>SUM(AN30:AN32)</f>
        <v>592000</v>
      </c>
    </row>
    <row r="34" spans="22:40" x14ac:dyDescent="0.3">
      <c r="V34" s="3">
        <v>7</v>
      </c>
      <c r="W34" s="27">
        <f t="shared" si="24"/>
        <v>1518000</v>
      </c>
      <c r="X34" s="27">
        <v>0</v>
      </c>
      <c r="Y34" s="27">
        <v>1</v>
      </c>
      <c r="Z34" s="27">
        <f t="shared" si="21"/>
        <v>1518000</v>
      </c>
      <c r="AC34" s="28"/>
      <c r="AD34" s="29"/>
      <c r="AE34" s="29"/>
      <c r="AF34" s="29"/>
      <c r="AG34" s="30">
        <f>SUM(AG30:AG33)</f>
        <v>2113500</v>
      </c>
    </row>
    <row r="35" spans="22:40" x14ac:dyDescent="0.3">
      <c r="V35" s="28"/>
      <c r="W35" s="29"/>
      <c r="X35" s="29"/>
      <c r="Y35" s="29"/>
      <c r="Z35" s="30">
        <f>SUM(Z30:Z34)</f>
        <v>6105000</v>
      </c>
    </row>
    <row r="36" spans="22:40" x14ac:dyDescent="0.3">
      <c r="V36" s="32"/>
      <c r="W36" s="31"/>
      <c r="X36" s="31"/>
      <c r="Y36" s="31"/>
      <c r="Z36" s="31"/>
      <c r="AC36" s="32"/>
      <c r="AD36" s="31"/>
      <c r="AE36" s="31"/>
      <c r="AF36" s="31"/>
      <c r="AG36" s="31"/>
      <c r="AJ36" s="32"/>
      <c r="AK36" s="31"/>
      <c r="AL36" s="31"/>
      <c r="AM36" s="31"/>
      <c r="AN36" s="31"/>
    </row>
    <row r="37" spans="22:40" x14ac:dyDescent="0.3">
      <c r="V37" s="13" t="s">
        <v>18</v>
      </c>
      <c r="W37" s="13" t="s">
        <v>14</v>
      </c>
      <c r="X37" s="13" t="s">
        <v>15</v>
      </c>
      <c r="Y37" s="13" t="s">
        <v>16</v>
      </c>
      <c r="Z37" s="13" t="s">
        <v>17</v>
      </c>
      <c r="AC37" s="13" t="s">
        <v>18</v>
      </c>
      <c r="AD37" s="13" t="s">
        <v>14</v>
      </c>
      <c r="AE37" s="13" t="s">
        <v>15</v>
      </c>
      <c r="AF37" s="13" t="s">
        <v>16</v>
      </c>
      <c r="AG37" s="13" t="s">
        <v>17</v>
      </c>
      <c r="AJ37" s="13" t="s">
        <v>18</v>
      </c>
      <c r="AK37" s="13" t="s">
        <v>14</v>
      </c>
      <c r="AL37" s="13" t="s">
        <v>15</v>
      </c>
      <c r="AM37" s="13" t="s">
        <v>16</v>
      </c>
      <c r="AN37" s="13" t="s">
        <v>17</v>
      </c>
    </row>
    <row r="38" spans="22:40" x14ac:dyDescent="0.3">
      <c r="V38" s="3">
        <v>4</v>
      </c>
      <c r="W38" s="27">
        <f t="shared" ref="W38:W41" si="27">$K5</f>
        <v>24000</v>
      </c>
      <c r="X38" s="27">
        <v>160000</v>
      </c>
      <c r="Y38" s="27">
        <v>8</v>
      </c>
      <c r="Z38" s="27">
        <f>(W38*Y38)+(X38*Y38/2)</f>
        <v>832000</v>
      </c>
      <c r="AC38" s="3">
        <v>4</v>
      </c>
      <c r="AD38" s="27">
        <f>$K5</f>
        <v>24000</v>
      </c>
      <c r="AE38" s="27">
        <v>160000</v>
      </c>
      <c r="AF38" s="27">
        <v>4</v>
      </c>
      <c r="AG38" s="27">
        <f>(AD38*AF38)+(AE38*AF38/2)</f>
        <v>416000</v>
      </c>
      <c r="AJ38" s="3">
        <v>4</v>
      </c>
      <c r="AK38" s="27">
        <f>$K5</f>
        <v>24000</v>
      </c>
      <c r="AL38" s="27">
        <v>160000</v>
      </c>
      <c r="AM38" s="27">
        <v>2</v>
      </c>
      <c r="AN38" s="27">
        <f>(AK38*AM38)+(AL38*AM38/2)</f>
        <v>208000</v>
      </c>
    </row>
    <row r="39" spans="22:40" x14ac:dyDescent="0.3">
      <c r="V39" s="3">
        <v>5</v>
      </c>
      <c r="W39" s="27">
        <f t="shared" si="27"/>
        <v>180000</v>
      </c>
      <c r="X39" s="27">
        <v>250000</v>
      </c>
      <c r="Y39" s="27">
        <v>4</v>
      </c>
      <c r="Z39" s="27">
        <f t="shared" ref="Z39:Z41" si="28">(W39*Y39)+(X39*Y39/2)</f>
        <v>1220000</v>
      </c>
      <c r="AC39" s="3">
        <v>5</v>
      </c>
      <c r="AD39" s="27">
        <f t="shared" ref="AD39:AD40" si="29">$K6</f>
        <v>180000</v>
      </c>
      <c r="AE39" s="27">
        <v>250000</v>
      </c>
      <c r="AF39" s="27">
        <v>2</v>
      </c>
      <c r="AG39" s="27">
        <f t="shared" ref="AG39:AG40" si="30">(AD39*AF39)+(AE39*AF39/2)</f>
        <v>610000</v>
      </c>
      <c r="AJ39" s="3">
        <v>5</v>
      </c>
      <c r="AK39" s="27">
        <f t="shared" ref="AK39" si="31">$K6</f>
        <v>180000</v>
      </c>
      <c r="AL39" s="27">
        <v>0</v>
      </c>
      <c r="AM39" s="27">
        <v>1</v>
      </c>
      <c r="AN39" s="27">
        <f t="shared" ref="AN39" si="32">(AK39*AM39)+(AL39*AM39/2)</f>
        <v>180000</v>
      </c>
    </row>
    <row r="40" spans="22:40" x14ac:dyDescent="0.3">
      <c r="V40" s="3">
        <v>6</v>
      </c>
      <c r="W40" s="27">
        <f t="shared" si="27"/>
        <v>679500</v>
      </c>
      <c r="X40" s="27">
        <v>360000</v>
      </c>
      <c r="Y40" s="27">
        <v>2</v>
      </c>
      <c r="Z40" s="27">
        <f t="shared" si="28"/>
        <v>1719000</v>
      </c>
      <c r="AC40" s="3">
        <v>6</v>
      </c>
      <c r="AD40" s="27">
        <f t="shared" si="29"/>
        <v>679500</v>
      </c>
      <c r="AE40" s="27"/>
      <c r="AF40" s="27">
        <v>1</v>
      </c>
      <c r="AG40" s="27">
        <f t="shared" si="30"/>
        <v>679500</v>
      </c>
      <c r="AJ40" s="28"/>
      <c r="AK40" s="29"/>
      <c r="AL40" s="29"/>
      <c r="AM40" s="29"/>
      <c r="AN40" s="33">
        <f>SUM(AN38:AN39)</f>
        <v>388000</v>
      </c>
    </row>
    <row r="41" spans="22:40" x14ac:dyDescent="0.3">
      <c r="V41" s="3">
        <v>7</v>
      </c>
      <c r="W41" s="27">
        <f t="shared" si="27"/>
        <v>1518000</v>
      </c>
      <c r="X41" s="27">
        <v>0</v>
      </c>
      <c r="Y41" s="27">
        <v>1</v>
      </c>
      <c r="Z41" s="27">
        <f t="shared" si="28"/>
        <v>1518000</v>
      </c>
      <c r="AC41" s="28"/>
      <c r="AD41" s="29"/>
      <c r="AE41" s="29"/>
      <c r="AF41" s="29"/>
      <c r="AG41" s="33">
        <f>SUM(AG38:AG40)</f>
        <v>1705500</v>
      </c>
    </row>
    <row r="42" spans="22:40" x14ac:dyDescent="0.3">
      <c r="V42" s="28"/>
      <c r="W42" s="29"/>
      <c r="X42" s="29"/>
      <c r="Y42" s="29"/>
      <c r="Z42" s="33">
        <f>SUM(Z38:Z41)</f>
        <v>5289000</v>
      </c>
    </row>
    <row r="44" spans="22:40" x14ac:dyDescent="0.3">
      <c r="V44" s="13" t="s">
        <v>18</v>
      </c>
      <c r="W44" s="13" t="s">
        <v>14</v>
      </c>
      <c r="X44" s="13" t="s">
        <v>15</v>
      </c>
      <c r="Y44" s="13" t="s">
        <v>16</v>
      </c>
      <c r="Z44" s="13" t="s">
        <v>17</v>
      </c>
      <c r="AC44" s="13" t="s">
        <v>18</v>
      </c>
      <c r="AD44" s="13" t="s">
        <v>14</v>
      </c>
      <c r="AE44" s="13" t="s">
        <v>15</v>
      </c>
      <c r="AF44" s="13" t="s">
        <v>16</v>
      </c>
      <c r="AG44" s="13" t="s">
        <v>17</v>
      </c>
      <c r="AJ44" s="13" t="s">
        <v>18</v>
      </c>
      <c r="AK44" s="13" t="s">
        <v>14</v>
      </c>
      <c r="AL44" s="13" t="s">
        <v>15</v>
      </c>
      <c r="AM44" s="13" t="s">
        <v>16</v>
      </c>
      <c r="AN44" s="13" t="s">
        <v>17</v>
      </c>
    </row>
    <row r="45" spans="22:40" x14ac:dyDescent="0.3">
      <c r="V45" s="3">
        <v>5</v>
      </c>
      <c r="W45" s="27">
        <f t="shared" ref="W45:W47" si="33">$K6</f>
        <v>180000</v>
      </c>
      <c r="X45" s="27">
        <v>250000</v>
      </c>
      <c r="Y45" s="27">
        <v>4</v>
      </c>
      <c r="Z45" s="27">
        <f t="shared" ref="Z45:Z47" si="34">(W45*Y45)+(X45*Y45/2)</f>
        <v>1220000</v>
      </c>
      <c r="AC45" s="3">
        <v>5</v>
      </c>
      <c r="AD45" s="27">
        <f>$K6</f>
        <v>180000</v>
      </c>
      <c r="AE45" s="27">
        <v>250000</v>
      </c>
      <c r="AF45" s="27">
        <v>2</v>
      </c>
      <c r="AG45" s="27">
        <f t="shared" ref="AG45:AG46" si="35">(AD45*AF45)+(AE45*AF45/2)</f>
        <v>610000</v>
      </c>
      <c r="AJ45" s="3">
        <v>5</v>
      </c>
      <c r="AK45" s="27">
        <f>$K6</f>
        <v>180000</v>
      </c>
      <c r="AL45" s="27">
        <v>0</v>
      </c>
      <c r="AM45" s="27">
        <v>1</v>
      </c>
      <c r="AN45" s="27">
        <f>AK45</f>
        <v>180000</v>
      </c>
    </row>
    <row r="46" spans="22:40" x14ac:dyDescent="0.3">
      <c r="V46" s="3">
        <v>6</v>
      </c>
      <c r="W46" s="27">
        <f t="shared" si="33"/>
        <v>679500</v>
      </c>
      <c r="X46" s="27">
        <v>360000</v>
      </c>
      <c r="Y46" s="27">
        <v>2</v>
      </c>
      <c r="Z46" s="27">
        <f t="shared" si="34"/>
        <v>1719000</v>
      </c>
      <c r="AC46" s="3">
        <v>6</v>
      </c>
      <c r="AD46" s="27">
        <f>$K7</f>
        <v>679500</v>
      </c>
      <c r="AE46" s="27"/>
      <c r="AF46" s="27">
        <v>1</v>
      </c>
      <c r="AG46" s="27">
        <f t="shared" si="35"/>
        <v>679500</v>
      </c>
      <c r="AJ46" s="28"/>
      <c r="AK46" s="29"/>
      <c r="AL46" s="29"/>
      <c r="AM46" s="29"/>
      <c r="AN46" s="33">
        <f>SUM(AN45:AN45)</f>
        <v>180000</v>
      </c>
    </row>
    <row r="47" spans="22:40" x14ac:dyDescent="0.3">
      <c r="V47" s="3">
        <v>7</v>
      </c>
      <c r="W47" s="27">
        <f t="shared" si="33"/>
        <v>1518000</v>
      </c>
      <c r="X47" s="27">
        <v>0</v>
      </c>
      <c r="Y47" s="27">
        <v>1</v>
      </c>
      <c r="Z47" s="27">
        <f t="shared" si="34"/>
        <v>1518000</v>
      </c>
      <c r="AC47" s="28"/>
      <c r="AD47" s="29"/>
      <c r="AE47" s="29"/>
      <c r="AF47" s="29"/>
      <c r="AG47" s="33">
        <f>SUM(AG45:AG46)</f>
        <v>1289500</v>
      </c>
    </row>
    <row r="48" spans="22:40" x14ac:dyDescent="0.3">
      <c r="V48" s="28"/>
      <c r="W48" s="29"/>
      <c r="X48" s="29"/>
      <c r="Y48" s="29"/>
      <c r="Z48" s="33">
        <f>SUM(Z45:Z47)</f>
        <v>4457000</v>
      </c>
    </row>
  </sheetData>
  <mergeCells count="42">
    <mergeCell ref="AJ5:AK5"/>
    <mergeCell ref="AL5:AM5"/>
    <mergeCell ref="AN5:AO5"/>
    <mergeCell ref="AJ6:AK6"/>
    <mergeCell ref="AL6:AM6"/>
    <mergeCell ref="AN6:AO6"/>
    <mergeCell ref="AJ2:AK2"/>
    <mergeCell ref="AL2:AM2"/>
    <mergeCell ref="AN2:AO2"/>
    <mergeCell ref="AJ3:AK3"/>
    <mergeCell ref="AL3:AM3"/>
    <mergeCell ref="AN3:AO3"/>
    <mergeCell ref="AC5:AD5"/>
    <mergeCell ref="AE5:AF5"/>
    <mergeCell ref="AG5:AH5"/>
    <mergeCell ref="AC6:AD6"/>
    <mergeCell ref="AE6:AF6"/>
    <mergeCell ref="AG6:AH6"/>
    <mergeCell ref="AC2:AD2"/>
    <mergeCell ref="AE2:AF2"/>
    <mergeCell ref="AG2:AH2"/>
    <mergeCell ref="AC3:AD3"/>
    <mergeCell ref="AE3:AF3"/>
    <mergeCell ref="AG3:AH3"/>
    <mergeCell ref="V5:W5"/>
    <mergeCell ref="X5:Y5"/>
    <mergeCell ref="Z5:AA5"/>
    <mergeCell ref="V6:W6"/>
    <mergeCell ref="X6:Y6"/>
    <mergeCell ref="Z6:AA6"/>
    <mergeCell ref="V2:W2"/>
    <mergeCell ref="X2:Y2"/>
    <mergeCell ref="Z2:AA2"/>
    <mergeCell ref="V3:W3"/>
    <mergeCell ref="X3:Y3"/>
    <mergeCell ref="Z3:AA3"/>
    <mergeCell ref="R2:T2"/>
    <mergeCell ref="C2:E2"/>
    <mergeCell ref="F2:H2"/>
    <mergeCell ref="I2:K2"/>
    <mergeCell ref="L2:N2"/>
    <mergeCell ref="O2:Q2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61"/>
  <sheetViews>
    <sheetView zoomScale="85" zoomScaleNormal="85" workbookViewId="0">
      <selection activeCell="K41" sqref="K41"/>
    </sheetView>
  </sheetViews>
  <sheetFormatPr defaultRowHeight="13.5" x14ac:dyDescent="0.3"/>
  <cols>
    <col min="1" max="1" width="3.625" style="1" customWidth="1"/>
    <col min="2" max="7" width="10.625" style="1" customWidth="1"/>
    <col min="8" max="8" width="3.625" style="1" customWidth="1"/>
    <col min="9" max="14" width="10.625" style="1" customWidth="1"/>
    <col min="15" max="15" width="3.625" style="1" customWidth="1"/>
    <col min="16" max="21" width="10.625" style="1" customWidth="1"/>
    <col min="22" max="22" width="3.625" style="1" customWidth="1"/>
    <col min="23" max="23" width="9.125" style="1" bestFit="1" customWidth="1"/>
    <col min="24" max="25" width="10" style="1" bestFit="1" customWidth="1"/>
    <col min="26" max="26" width="10.625" style="1" bestFit="1" customWidth="1"/>
    <col min="27" max="16384" width="9" style="1"/>
  </cols>
  <sheetData>
    <row r="2" spans="2:26" x14ac:dyDescent="0.3">
      <c r="B2" s="36" t="s">
        <v>33</v>
      </c>
      <c r="C2" s="37"/>
      <c r="D2" s="36" t="s">
        <v>34</v>
      </c>
      <c r="E2" s="37"/>
      <c r="F2" s="36" t="s">
        <v>35</v>
      </c>
      <c r="G2" s="37"/>
      <c r="I2" s="36" t="s">
        <v>36</v>
      </c>
      <c r="J2" s="37"/>
      <c r="K2" s="36" t="s">
        <v>37</v>
      </c>
      <c r="L2" s="37"/>
      <c r="M2" s="36" t="s">
        <v>38</v>
      </c>
      <c r="N2" s="37"/>
      <c r="P2" s="36" t="s">
        <v>39</v>
      </c>
      <c r="Q2" s="37"/>
      <c r="R2" s="36" t="s">
        <v>40</v>
      </c>
      <c r="S2" s="37"/>
      <c r="T2" s="36" t="s">
        <v>40</v>
      </c>
      <c r="U2" s="37"/>
    </row>
    <row r="3" spans="2:26" s="11" customFormat="1" ht="30" customHeight="1" x14ac:dyDescent="0.3">
      <c r="B3" s="45">
        <f>SUM(F12,F19,F26)</f>
        <v>33207090</v>
      </c>
      <c r="C3" s="45"/>
      <c r="D3" s="46">
        <f>SUM(F33,F39,F45)</f>
        <v>26120850</v>
      </c>
      <c r="E3" s="46"/>
      <c r="F3" s="44">
        <f>SUM(F51,F56,F61,)</f>
        <v>19135970</v>
      </c>
      <c r="G3" s="44"/>
      <c r="I3" s="45">
        <f>SUM(M11,M18,M25)</f>
        <v>12309150</v>
      </c>
      <c r="J3" s="45"/>
      <c r="K3" s="46">
        <f>SUM(M32,M38,M44)</f>
        <v>8766030</v>
      </c>
      <c r="L3" s="46"/>
      <c r="M3" s="44">
        <f>SUM(M50,M55,M60,)</f>
        <v>5273590</v>
      </c>
      <c r="N3" s="44"/>
      <c r="P3" s="45">
        <f>SUM(T10,T17,T24)</f>
        <v>3735130</v>
      </c>
      <c r="Q3" s="45"/>
      <c r="R3" s="46">
        <f>SUM(T31,T37,T43)</f>
        <v>2492770</v>
      </c>
      <c r="S3" s="46"/>
      <c r="T3" s="44">
        <f>SUM(T49,T54,T59,)</f>
        <v>746550</v>
      </c>
      <c r="U3" s="44"/>
    </row>
    <row r="6" spans="2:26" x14ac:dyDescent="0.3">
      <c r="B6" s="2" t="s">
        <v>41</v>
      </c>
      <c r="C6" s="2" t="s">
        <v>42</v>
      </c>
      <c r="D6" s="2" t="s">
        <v>43</v>
      </c>
      <c r="E6" s="2" t="s">
        <v>44</v>
      </c>
      <c r="F6" s="2" t="s">
        <v>45</v>
      </c>
      <c r="I6" s="2" t="s">
        <v>41</v>
      </c>
      <c r="J6" s="2" t="s">
        <v>42</v>
      </c>
      <c r="K6" s="2" t="s">
        <v>43</v>
      </c>
      <c r="L6" s="2" t="s">
        <v>44</v>
      </c>
      <c r="M6" s="2" t="s">
        <v>45</v>
      </c>
      <c r="P6" s="2" t="s">
        <v>41</v>
      </c>
      <c r="Q6" s="2" t="s">
        <v>42</v>
      </c>
      <c r="R6" s="2" t="s">
        <v>43</v>
      </c>
      <c r="S6" s="2" t="s">
        <v>44</v>
      </c>
      <c r="T6" s="2" t="s">
        <v>45</v>
      </c>
      <c r="W6" s="2" t="s">
        <v>41</v>
      </c>
      <c r="X6" s="2" t="s">
        <v>42</v>
      </c>
      <c r="Y6" s="2">
        <v>20160922</v>
      </c>
      <c r="Z6" s="2" t="s">
        <v>46</v>
      </c>
    </row>
    <row r="7" spans="2:26" ht="13.5" customHeight="1" x14ac:dyDescent="0.3">
      <c r="B7" s="3">
        <v>3</v>
      </c>
      <c r="C7" s="4">
        <f>$X$7</f>
        <v>24570</v>
      </c>
      <c r="D7" s="4">
        <v>90000</v>
      </c>
      <c r="E7" s="4">
        <v>16</v>
      </c>
      <c r="F7" s="4">
        <f t="shared" ref="F7:F11" si="0">(C7*E7)+(D7*E7/2)</f>
        <v>1113120</v>
      </c>
      <c r="I7" s="3">
        <v>3</v>
      </c>
      <c r="J7" s="4">
        <f>$X$7</f>
        <v>24570</v>
      </c>
      <c r="K7" s="4">
        <v>90000</v>
      </c>
      <c r="L7" s="4">
        <v>8</v>
      </c>
      <c r="M7" s="15">
        <f t="shared" ref="M7:M10" si="1">(J7*L7)+(K7*L7/2)</f>
        <v>556560</v>
      </c>
      <c r="P7" s="3">
        <v>3</v>
      </c>
      <c r="Q7" s="4">
        <f>$X$7</f>
        <v>24570</v>
      </c>
      <c r="R7" s="4">
        <v>90000</v>
      </c>
      <c r="S7" s="4">
        <v>4</v>
      </c>
      <c r="T7" s="15">
        <f t="shared" ref="T7:T9" si="2">(Q7*S7)+(R7*S7/2)</f>
        <v>278280</v>
      </c>
      <c r="W7" s="3">
        <v>3</v>
      </c>
      <c r="X7" s="4">
        <f t="shared" ref="X7:X11" si="3">Y7</f>
        <v>24570</v>
      </c>
      <c r="Y7" s="4">
        <v>24570</v>
      </c>
      <c r="Z7" s="4">
        <v>74340</v>
      </c>
    </row>
    <row r="8" spans="2:26" ht="13.5" customHeight="1" x14ac:dyDescent="0.3">
      <c r="B8" s="3">
        <v>4</v>
      </c>
      <c r="C8" s="4">
        <f>$X$8</f>
        <v>57330</v>
      </c>
      <c r="D8" s="4">
        <v>160000</v>
      </c>
      <c r="E8" s="4">
        <v>8</v>
      </c>
      <c r="F8" s="4">
        <f t="shared" si="0"/>
        <v>1098640</v>
      </c>
      <c r="I8" s="3">
        <v>4</v>
      </c>
      <c r="J8" s="4">
        <f>$X$8</f>
        <v>57330</v>
      </c>
      <c r="K8" s="4">
        <v>160000</v>
      </c>
      <c r="L8" s="4">
        <v>4</v>
      </c>
      <c r="M8" s="15">
        <f t="shared" si="1"/>
        <v>549320</v>
      </c>
      <c r="P8" s="3">
        <v>4</v>
      </c>
      <c r="Q8" s="4">
        <f>$X$8</f>
        <v>57330</v>
      </c>
      <c r="R8" s="4">
        <v>160000</v>
      </c>
      <c r="S8" s="4">
        <v>2</v>
      </c>
      <c r="T8" s="15">
        <f t="shared" si="2"/>
        <v>274660</v>
      </c>
      <c r="W8" s="3">
        <v>4</v>
      </c>
      <c r="X8" s="4">
        <f t="shared" si="3"/>
        <v>57330</v>
      </c>
      <c r="Y8" s="4">
        <v>57330</v>
      </c>
      <c r="Z8" s="4">
        <v>155610</v>
      </c>
    </row>
    <row r="9" spans="2:26" ht="13.5" customHeight="1" x14ac:dyDescent="0.3">
      <c r="B9" s="3">
        <v>5</v>
      </c>
      <c r="C9" s="4">
        <f>$X$9</f>
        <v>135450</v>
      </c>
      <c r="D9" s="4">
        <v>250000</v>
      </c>
      <c r="E9" s="4">
        <v>4</v>
      </c>
      <c r="F9" s="4">
        <f t="shared" si="0"/>
        <v>1041800</v>
      </c>
      <c r="I9" s="3">
        <v>5</v>
      </c>
      <c r="J9" s="4">
        <f>$X$9</f>
        <v>135450</v>
      </c>
      <c r="K9" s="4">
        <v>250000</v>
      </c>
      <c r="L9" s="4">
        <v>2</v>
      </c>
      <c r="M9" s="15">
        <f t="shared" si="1"/>
        <v>520900</v>
      </c>
      <c r="P9" s="3">
        <v>5</v>
      </c>
      <c r="Q9" s="4">
        <f>$X$9</f>
        <v>135450</v>
      </c>
      <c r="R9" s="4"/>
      <c r="S9" s="4">
        <v>1</v>
      </c>
      <c r="T9" s="15">
        <f t="shared" si="2"/>
        <v>135450</v>
      </c>
      <c r="W9" s="3">
        <v>5</v>
      </c>
      <c r="X9" s="4">
        <f t="shared" si="3"/>
        <v>135450</v>
      </c>
      <c r="Y9" s="4">
        <v>135450</v>
      </c>
      <c r="Z9" s="4">
        <v>270270</v>
      </c>
    </row>
    <row r="10" spans="2:26" ht="13.5" customHeight="1" x14ac:dyDescent="0.3">
      <c r="B10" s="3">
        <v>6</v>
      </c>
      <c r="C10" s="4">
        <f>$X$10</f>
        <v>362250</v>
      </c>
      <c r="D10" s="4">
        <v>360000</v>
      </c>
      <c r="E10" s="4">
        <v>2</v>
      </c>
      <c r="F10" s="4">
        <f t="shared" si="0"/>
        <v>1084500</v>
      </c>
      <c r="I10" s="3">
        <v>6</v>
      </c>
      <c r="J10" s="4">
        <f>$X$10</f>
        <v>362250</v>
      </c>
      <c r="K10" s="4"/>
      <c r="L10" s="4">
        <v>1</v>
      </c>
      <c r="M10" s="15">
        <f t="shared" si="1"/>
        <v>362250</v>
      </c>
      <c r="P10" s="5"/>
      <c r="Q10" s="6"/>
      <c r="R10" s="6"/>
      <c r="S10" s="6"/>
      <c r="T10" s="16">
        <f>SUM(T7:T9)</f>
        <v>688390</v>
      </c>
      <c r="W10" s="3">
        <v>6</v>
      </c>
      <c r="X10" s="4">
        <f t="shared" si="3"/>
        <v>362250</v>
      </c>
      <c r="Y10" s="4">
        <v>362250</v>
      </c>
      <c r="Z10" s="4">
        <v>428400</v>
      </c>
    </row>
    <row r="11" spans="2:26" ht="13.5" customHeight="1" x14ac:dyDescent="0.3">
      <c r="B11" s="3">
        <v>7</v>
      </c>
      <c r="C11" s="4">
        <f>$X$11</f>
        <v>1084860</v>
      </c>
      <c r="D11" s="4">
        <v>0</v>
      </c>
      <c r="E11" s="4">
        <v>1</v>
      </c>
      <c r="F11" s="4">
        <f t="shared" si="0"/>
        <v>1084860</v>
      </c>
      <c r="I11" s="5"/>
      <c r="J11" s="6"/>
      <c r="K11" s="6"/>
      <c r="L11" s="6"/>
      <c r="M11" s="16">
        <f>SUM(M7:M10)</f>
        <v>1989030</v>
      </c>
      <c r="W11" s="3">
        <v>7</v>
      </c>
      <c r="X11" s="4">
        <f t="shared" si="3"/>
        <v>1084860</v>
      </c>
      <c r="Y11" s="4">
        <v>1084860</v>
      </c>
      <c r="Z11" s="4">
        <v>636300</v>
      </c>
    </row>
    <row r="12" spans="2:26" ht="13.5" customHeight="1" x14ac:dyDescent="0.3">
      <c r="B12" s="5"/>
      <c r="C12" s="6"/>
      <c r="D12" s="6"/>
      <c r="E12" s="6"/>
      <c r="F12" s="7">
        <f>SUM(F7:F11)</f>
        <v>5422920</v>
      </c>
      <c r="I12" s="5"/>
      <c r="J12" s="6"/>
      <c r="K12" s="6"/>
      <c r="L12" s="6"/>
      <c r="M12" s="17"/>
      <c r="P12" s="5"/>
      <c r="Q12" s="6"/>
      <c r="R12" s="6"/>
      <c r="S12" s="6"/>
      <c r="T12" s="17"/>
    </row>
    <row r="13" spans="2:26" x14ac:dyDescent="0.3">
      <c r="B13" s="2" t="s">
        <v>47</v>
      </c>
      <c r="C13" s="2" t="s">
        <v>42</v>
      </c>
      <c r="D13" s="2" t="s">
        <v>43</v>
      </c>
      <c r="E13" s="2" t="s">
        <v>44</v>
      </c>
      <c r="F13" s="2" t="s">
        <v>45</v>
      </c>
      <c r="I13" s="2" t="s">
        <v>47</v>
      </c>
      <c r="J13" s="2" t="s">
        <v>42</v>
      </c>
      <c r="K13" s="2" t="s">
        <v>43</v>
      </c>
      <c r="L13" s="2" t="s">
        <v>44</v>
      </c>
      <c r="M13" s="18" t="s">
        <v>45</v>
      </c>
      <c r="P13" s="2" t="s">
        <v>47</v>
      </c>
      <c r="Q13" s="2" t="s">
        <v>42</v>
      </c>
      <c r="R13" s="2" t="s">
        <v>43</v>
      </c>
      <c r="S13" s="2" t="s">
        <v>44</v>
      </c>
      <c r="T13" s="18" t="s">
        <v>45</v>
      </c>
      <c r="W13" s="2" t="s">
        <v>47</v>
      </c>
      <c r="X13" s="2" t="s">
        <v>42</v>
      </c>
      <c r="Y13" s="2">
        <v>20160922</v>
      </c>
      <c r="Z13" s="2" t="s">
        <v>46</v>
      </c>
    </row>
    <row r="14" spans="2:26" x14ac:dyDescent="0.3">
      <c r="B14" s="3">
        <v>3</v>
      </c>
      <c r="C14" s="4">
        <f>$X$14</f>
        <v>18270</v>
      </c>
      <c r="D14" s="4">
        <v>90000</v>
      </c>
      <c r="E14" s="4">
        <v>16</v>
      </c>
      <c r="F14" s="4">
        <f t="shared" ref="F14:F18" si="4">(C14*E14)+(D14*E14/2)</f>
        <v>1012320</v>
      </c>
      <c r="I14" s="3">
        <v>3</v>
      </c>
      <c r="J14" s="4">
        <f>$X$14</f>
        <v>18270</v>
      </c>
      <c r="K14" s="4">
        <v>90000</v>
      </c>
      <c r="L14" s="4">
        <v>8</v>
      </c>
      <c r="M14" s="15">
        <f t="shared" ref="M14:M17" si="5">(J14*L14)+(K14*L14/2)</f>
        <v>506160</v>
      </c>
      <c r="P14" s="3">
        <v>3</v>
      </c>
      <c r="Q14" s="4">
        <f>$X$14</f>
        <v>18270</v>
      </c>
      <c r="R14" s="4">
        <v>90000</v>
      </c>
      <c r="S14" s="4">
        <v>4</v>
      </c>
      <c r="T14" s="15">
        <f t="shared" ref="T14:T16" si="6">(Q14*S14)+(R14*S14/2)</f>
        <v>253080</v>
      </c>
      <c r="W14" s="3">
        <v>3</v>
      </c>
      <c r="X14" s="4">
        <f t="shared" ref="X14:X18" si="7">Y14</f>
        <v>18270</v>
      </c>
      <c r="Y14" s="4">
        <v>18270</v>
      </c>
      <c r="Z14" s="4">
        <v>43470</v>
      </c>
    </row>
    <row r="15" spans="2:26" x14ac:dyDescent="0.3">
      <c r="B15" s="3">
        <v>4</v>
      </c>
      <c r="C15" s="4">
        <f>$X$15</f>
        <v>44100</v>
      </c>
      <c r="D15" s="4">
        <v>160000</v>
      </c>
      <c r="E15" s="4">
        <v>8</v>
      </c>
      <c r="F15" s="4">
        <f t="shared" si="4"/>
        <v>992800</v>
      </c>
      <c r="I15" s="3">
        <v>4</v>
      </c>
      <c r="J15" s="4">
        <f>$X$15</f>
        <v>44100</v>
      </c>
      <c r="K15" s="4">
        <v>160000</v>
      </c>
      <c r="L15" s="4">
        <v>4</v>
      </c>
      <c r="M15" s="15">
        <f t="shared" si="5"/>
        <v>496400</v>
      </c>
      <c r="P15" s="3">
        <v>4</v>
      </c>
      <c r="Q15" s="4">
        <f>$X$15</f>
        <v>44100</v>
      </c>
      <c r="R15" s="4">
        <v>160000</v>
      </c>
      <c r="S15" s="4">
        <v>2</v>
      </c>
      <c r="T15" s="15">
        <f t="shared" si="6"/>
        <v>248200</v>
      </c>
      <c r="W15" s="3">
        <v>4</v>
      </c>
      <c r="X15" s="4">
        <f t="shared" si="7"/>
        <v>44100</v>
      </c>
      <c r="Y15" s="4">
        <v>44100</v>
      </c>
      <c r="Z15" s="4">
        <v>93240</v>
      </c>
    </row>
    <row r="16" spans="2:26" ht="13.5" customHeight="1" x14ac:dyDescent="0.3">
      <c r="B16" s="3">
        <v>5</v>
      </c>
      <c r="C16" s="4">
        <f>$X$16</f>
        <v>105840</v>
      </c>
      <c r="D16" s="4">
        <v>250000</v>
      </c>
      <c r="E16" s="4">
        <v>4</v>
      </c>
      <c r="F16" s="4">
        <f t="shared" si="4"/>
        <v>923360</v>
      </c>
      <c r="I16" s="3">
        <v>5</v>
      </c>
      <c r="J16" s="4">
        <f>$X$16</f>
        <v>105840</v>
      </c>
      <c r="K16" s="4">
        <v>250000</v>
      </c>
      <c r="L16" s="4">
        <v>2</v>
      </c>
      <c r="M16" s="15">
        <f t="shared" si="5"/>
        <v>461680</v>
      </c>
      <c r="P16" s="3">
        <v>5</v>
      </c>
      <c r="Q16" s="4">
        <f>$X$16</f>
        <v>105840</v>
      </c>
      <c r="R16" s="4"/>
      <c r="S16" s="4">
        <v>1</v>
      </c>
      <c r="T16" s="15">
        <f t="shared" si="6"/>
        <v>105840</v>
      </c>
      <c r="W16" s="3">
        <v>5</v>
      </c>
      <c r="X16" s="4">
        <f t="shared" si="7"/>
        <v>105840</v>
      </c>
      <c r="Y16" s="4">
        <v>105840</v>
      </c>
      <c r="Z16" s="4">
        <v>164430</v>
      </c>
    </row>
    <row r="17" spans="2:26" ht="13.5" customHeight="1" x14ac:dyDescent="0.3">
      <c r="B17" s="3">
        <v>6</v>
      </c>
      <c r="C17" s="4">
        <f>$X$17</f>
        <v>287910</v>
      </c>
      <c r="D17" s="4">
        <v>360000</v>
      </c>
      <c r="E17" s="4">
        <v>2</v>
      </c>
      <c r="F17" s="4">
        <f t="shared" si="4"/>
        <v>935820</v>
      </c>
      <c r="I17" s="3">
        <v>6</v>
      </c>
      <c r="J17" s="4">
        <f>$X$17</f>
        <v>287910</v>
      </c>
      <c r="K17" s="4"/>
      <c r="L17" s="4">
        <v>1</v>
      </c>
      <c r="M17" s="15">
        <f t="shared" si="5"/>
        <v>287910</v>
      </c>
      <c r="P17" s="5"/>
      <c r="Q17" s="6"/>
      <c r="R17" s="6"/>
      <c r="S17" s="6"/>
      <c r="T17" s="16">
        <f>SUM(T14:T15)*5</f>
        <v>2506400</v>
      </c>
      <c r="W17" s="3">
        <v>6</v>
      </c>
      <c r="X17" s="4">
        <f t="shared" si="7"/>
        <v>287910</v>
      </c>
      <c r="Y17" s="4">
        <v>287910</v>
      </c>
      <c r="Z17" s="4">
        <v>258300</v>
      </c>
    </row>
    <row r="18" spans="2:26" ht="13.5" customHeight="1" x14ac:dyDescent="0.3">
      <c r="B18" s="3">
        <v>7</v>
      </c>
      <c r="C18" s="4">
        <f>$X$18</f>
        <v>860580</v>
      </c>
      <c r="D18" s="4">
        <v>0</v>
      </c>
      <c r="E18" s="4">
        <v>1</v>
      </c>
      <c r="F18" s="4">
        <f t="shared" si="4"/>
        <v>860580</v>
      </c>
      <c r="I18" s="5"/>
      <c r="J18" s="6"/>
      <c r="K18" s="6"/>
      <c r="L18" s="6"/>
      <c r="M18" s="16">
        <f>SUM(M14:M17)*5</f>
        <v>8760750</v>
      </c>
      <c r="W18" s="3">
        <v>7</v>
      </c>
      <c r="X18" s="4">
        <f t="shared" si="7"/>
        <v>860580</v>
      </c>
      <c r="Y18" s="4">
        <v>860580</v>
      </c>
      <c r="Z18" s="4">
        <v>376110</v>
      </c>
    </row>
    <row r="19" spans="2:26" ht="13.5" customHeight="1" x14ac:dyDescent="0.3">
      <c r="B19" s="5"/>
      <c r="C19" s="6"/>
      <c r="D19" s="6"/>
      <c r="E19" s="6"/>
      <c r="F19" s="7">
        <f>SUM(F14:F18)*5</f>
        <v>23624400</v>
      </c>
      <c r="J19" s="6"/>
      <c r="M19" s="17"/>
      <c r="Q19" s="6"/>
      <c r="T19" s="17"/>
    </row>
    <row r="20" spans="2:26" ht="13.5" customHeight="1" x14ac:dyDescent="0.3">
      <c r="B20" s="2" t="s">
        <v>48</v>
      </c>
      <c r="C20" s="2" t="s">
        <v>42</v>
      </c>
      <c r="D20" s="2" t="s">
        <v>43</v>
      </c>
      <c r="E20" s="2" t="s">
        <v>44</v>
      </c>
      <c r="F20" s="2" t="s">
        <v>45</v>
      </c>
      <c r="I20" s="2" t="s">
        <v>48</v>
      </c>
      <c r="J20" s="2" t="s">
        <v>42</v>
      </c>
      <c r="K20" s="2" t="s">
        <v>43</v>
      </c>
      <c r="L20" s="2" t="s">
        <v>44</v>
      </c>
      <c r="M20" s="18" t="s">
        <v>45</v>
      </c>
      <c r="P20" s="2" t="s">
        <v>48</v>
      </c>
      <c r="Q20" s="2" t="s">
        <v>42</v>
      </c>
      <c r="R20" s="2" t="s">
        <v>43</v>
      </c>
      <c r="S20" s="2" t="s">
        <v>44</v>
      </c>
      <c r="T20" s="18" t="s">
        <v>45</v>
      </c>
      <c r="W20" s="2" t="s">
        <v>48</v>
      </c>
      <c r="X20" s="2" t="s">
        <v>42</v>
      </c>
      <c r="Y20" s="2">
        <v>20160922</v>
      </c>
      <c r="Z20" s="2" t="s">
        <v>46</v>
      </c>
    </row>
    <row r="21" spans="2:26" ht="13.5" customHeight="1" x14ac:dyDescent="0.3">
      <c r="B21" s="3">
        <v>3</v>
      </c>
      <c r="C21" s="4">
        <f>$X$21</f>
        <v>11970</v>
      </c>
      <c r="D21" s="4">
        <v>90000</v>
      </c>
      <c r="E21" s="4">
        <v>16</v>
      </c>
      <c r="F21" s="4">
        <f t="shared" ref="F21:F25" si="8">(C21*E21)+(D21*E21/2)</f>
        <v>911520</v>
      </c>
      <c r="I21" s="3">
        <v>3</v>
      </c>
      <c r="J21" s="4">
        <f>$X$21</f>
        <v>11970</v>
      </c>
      <c r="K21" s="4">
        <v>90000</v>
      </c>
      <c r="L21" s="4">
        <v>8</v>
      </c>
      <c r="M21" s="15">
        <f t="shared" ref="M21:M24" si="9">(J21*L21)+(K21*L21/2)</f>
        <v>455760</v>
      </c>
      <c r="P21" s="3">
        <v>3</v>
      </c>
      <c r="Q21" s="4">
        <f>$X$21</f>
        <v>11970</v>
      </c>
      <c r="R21" s="4">
        <v>90000</v>
      </c>
      <c r="S21" s="4">
        <v>4</v>
      </c>
      <c r="T21" s="15">
        <f t="shared" ref="T21:T23" si="10">(Q21*S21)+(R21*S21/2)</f>
        <v>227880</v>
      </c>
      <c r="W21" s="3">
        <v>3</v>
      </c>
      <c r="X21" s="4">
        <f t="shared" ref="X21:X25" si="11">Y21</f>
        <v>11970</v>
      </c>
      <c r="Y21" s="4">
        <v>11970</v>
      </c>
      <c r="Z21" s="4">
        <v>27720</v>
      </c>
    </row>
    <row r="22" spans="2:26" x14ac:dyDescent="0.3">
      <c r="B22" s="3">
        <v>4</v>
      </c>
      <c r="C22" s="4">
        <f>$X$22</f>
        <v>35280</v>
      </c>
      <c r="D22" s="4">
        <v>160000</v>
      </c>
      <c r="E22" s="4">
        <v>8</v>
      </c>
      <c r="F22" s="4">
        <f t="shared" si="8"/>
        <v>922240</v>
      </c>
      <c r="I22" s="3">
        <v>4</v>
      </c>
      <c r="J22" s="4">
        <f>$X$22</f>
        <v>35280</v>
      </c>
      <c r="K22" s="4">
        <v>160000</v>
      </c>
      <c r="L22" s="4">
        <v>4</v>
      </c>
      <c r="M22" s="15">
        <f t="shared" si="9"/>
        <v>461120</v>
      </c>
      <c r="P22" s="3">
        <v>4</v>
      </c>
      <c r="Q22" s="4">
        <f>$X$22</f>
        <v>35280</v>
      </c>
      <c r="R22" s="4">
        <v>160000</v>
      </c>
      <c r="S22" s="4">
        <v>2</v>
      </c>
      <c r="T22" s="15">
        <f t="shared" si="10"/>
        <v>230560</v>
      </c>
      <c r="W22" s="3">
        <v>4</v>
      </c>
      <c r="X22" s="4">
        <f t="shared" si="11"/>
        <v>35280</v>
      </c>
      <c r="Y22" s="4">
        <v>35280</v>
      </c>
      <c r="Z22" s="4">
        <v>61740</v>
      </c>
    </row>
    <row r="23" spans="2:26" x14ac:dyDescent="0.3">
      <c r="B23" s="3">
        <v>5</v>
      </c>
      <c r="C23" s="4">
        <f>$X$23</f>
        <v>81900</v>
      </c>
      <c r="D23" s="4">
        <v>250000</v>
      </c>
      <c r="E23" s="4">
        <v>4</v>
      </c>
      <c r="F23" s="4">
        <f t="shared" si="8"/>
        <v>827600</v>
      </c>
      <c r="I23" s="3">
        <v>5</v>
      </c>
      <c r="J23" s="4">
        <f>$X$23</f>
        <v>81900</v>
      </c>
      <c r="K23" s="4">
        <v>250000</v>
      </c>
      <c r="L23" s="4">
        <v>2</v>
      </c>
      <c r="M23" s="15">
        <f t="shared" si="9"/>
        <v>413800</v>
      </c>
      <c r="P23" s="3">
        <v>5</v>
      </c>
      <c r="Q23" s="4">
        <f>$X$23</f>
        <v>81900</v>
      </c>
      <c r="R23" s="4"/>
      <c r="S23" s="4">
        <v>1</v>
      </c>
      <c r="T23" s="15">
        <f t="shared" si="10"/>
        <v>81900</v>
      </c>
      <c r="W23" s="3">
        <v>5</v>
      </c>
      <c r="X23" s="4">
        <f t="shared" si="11"/>
        <v>81900</v>
      </c>
      <c r="Y23" s="4">
        <v>81900</v>
      </c>
      <c r="Z23" s="4">
        <v>105840</v>
      </c>
    </row>
    <row r="24" spans="2:26" x14ac:dyDescent="0.3">
      <c r="B24" s="3">
        <v>6</v>
      </c>
      <c r="C24" s="4">
        <f>$X$24</f>
        <v>228690</v>
      </c>
      <c r="D24" s="4">
        <v>360000</v>
      </c>
      <c r="E24" s="4">
        <v>2</v>
      </c>
      <c r="F24" s="4">
        <f t="shared" si="8"/>
        <v>817380</v>
      </c>
      <c r="I24" s="3">
        <v>6</v>
      </c>
      <c r="J24" s="4">
        <f>$X$24</f>
        <v>228690</v>
      </c>
      <c r="K24" s="4"/>
      <c r="L24" s="4">
        <v>1</v>
      </c>
      <c r="M24" s="15">
        <f t="shared" si="9"/>
        <v>228690</v>
      </c>
      <c r="P24" s="5"/>
      <c r="Q24" s="6"/>
      <c r="R24" s="6"/>
      <c r="S24" s="6"/>
      <c r="T24" s="16">
        <f>SUM(T21:T23)*1</f>
        <v>540340</v>
      </c>
      <c r="W24" s="3">
        <v>6</v>
      </c>
      <c r="X24" s="4">
        <f t="shared" si="11"/>
        <v>228690</v>
      </c>
      <c r="Y24" s="4">
        <v>228690</v>
      </c>
      <c r="Z24" s="4">
        <v>169470</v>
      </c>
    </row>
    <row r="25" spans="2:26" x14ac:dyDescent="0.3">
      <c r="B25" s="3">
        <v>7</v>
      </c>
      <c r="C25" s="4">
        <f>$X$25</f>
        <v>681030</v>
      </c>
      <c r="D25" s="4">
        <v>0</v>
      </c>
      <c r="E25" s="4">
        <v>1</v>
      </c>
      <c r="F25" s="4">
        <f t="shared" si="8"/>
        <v>681030</v>
      </c>
      <c r="I25" s="5"/>
      <c r="J25" s="6"/>
      <c r="K25" s="6"/>
      <c r="L25" s="6"/>
      <c r="M25" s="16">
        <f>SUM(M21:M24)*1</f>
        <v>1559370</v>
      </c>
      <c r="W25" s="3">
        <v>7</v>
      </c>
      <c r="X25" s="4">
        <f t="shared" si="11"/>
        <v>681030</v>
      </c>
      <c r="Y25" s="4">
        <v>681030</v>
      </c>
      <c r="Z25" s="4">
        <v>250740</v>
      </c>
    </row>
    <row r="26" spans="2:26" x14ac:dyDescent="0.3">
      <c r="B26" s="5"/>
      <c r="C26" s="6"/>
      <c r="D26" s="6"/>
      <c r="E26" s="6"/>
      <c r="F26" s="7">
        <f>SUM(F21:F25)*1</f>
        <v>4159770</v>
      </c>
      <c r="J26" s="6"/>
      <c r="M26" s="17"/>
      <c r="Q26" s="6"/>
      <c r="T26" s="17"/>
    </row>
    <row r="27" spans="2:26" x14ac:dyDescent="0.3">
      <c r="B27" s="8"/>
      <c r="C27" s="9"/>
      <c r="D27" s="9"/>
      <c r="E27" s="9"/>
      <c r="F27" s="9"/>
      <c r="G27" s="9"/>
      <c r="H27" s="9"/>
      <c r="I27" s="8"/>
      <c r="J27" s="9"/>
      <c r="K27" s="9"/>
      <c r="L27" s="9"/>
      <c r="M27" s="19"/>
      <c r="N27" s="9"/>
      <c r="P27" s="8"/>
      <c r="Q27" s="9"/>
      <c r="R27" s="9"/>
      <c r="S27" s="9"/>
      <c r="T27" s="19"/>
      <c r="U27" s="9"/>
    </row>
    <row r="28" spans="2:26" x14ac:dyDescent="0.3">
      <c r="B28" s="2" t="s">
        <v>41</v>
      </c>
      <c r="C28" s="2" t="s">
        <v>42</v>
      </c>
      <c r="D28" s="2" t="s">
        <v>43</v>
      </c>
      <c r="E28" s="2" t="s">
        <v>44</v>
      </c>
      <c r="F28" s="2" t="s">
        <v>45</v>
      </c>
      <c r="G28" s="9"/>
      <c r="H28" s="9"/>
      <c r="I28" s="2" t="s">
        <v>41</v>
      </c>
      <c r="J28" s="2" t="s">
        <v>42</v>
      </c>
      <c r="K28" s="2" t="s">
        <v>43</v>
      </c>
      <c r="L28" s="2" t="s">
        <v>44</v>
      </c>
      <c r="M28" s="18" t="s">
        <v>45</v>
      </c>
      <c r="N28" s="9"/>
      <c r="P28" s="2" t="s">
        <v>41</v>
      </c>
      <c r="Q28" s="2" t="s">
        <v>42</v>
      </c>
      <c r="R28" s="2" t="s">
        <v>43</v>
      </c>
      <c r="S28" s="2" t="s">
        <v>44</v>
      </c>
      <c r="T28" s="18" t="s">
        <v>45</v>
      </c>
      <c r="U28" s="9"/>
    </row>
    <row r="29" spans="2:26" x14ac:dyDescent="0.3">
      <c r="B29" s="3">
        <v>4</v>
      </c>
      <c r="C29" s="4">
        <f>$X$8</f>
        <v>57330</v>
      </c>
      <c r="D29" s="4">
        <v>160000</v>
      </c>
      <c r="E29" s="4">
        <v>8</v>
      </c>
      <c r="F29" s="4">
        <f>(C29*E29)+(D29*E29/2)</f>
        <v>1098640</v>
      </c>
      <c r="G29" s="9"/>
      <c r="H29" s="9"/>
      <c r="I29" s="3">
        <v>4</v>
      </c>
      <c r="J29" s="4">
        <f>$X$8</f>
        <v>57330</v>
      </c>
      <c r="K29" s="4">
        <v>160000</v>
      </c>
      <c r="L29" s="4">
        <v>4</v>
      </c>
      <c r="M29" s="15">
        <f>(J29*L29)+(K29*L29/2)</f>
        <v>549320</v>
      </c>
      <c r="N29" s="9"/>
      <c r="P29" s="3">
        <v>4</v>
      </c>
      <c r="Q29" s="4">
        <f>$X$8</f>
        <v>57330</v>
      </c>
      <c r="R29" s="4">
        <v>160000</v>
      </c>
      <c r="S29" s="4">
        <v>2</v>
      </c>
      <c r="T29" s="15">
        <f>(Q29*S29)+(R29*S29/2)</f>
        <v>274660</v>
      </c>
      <c r="U29" s="9"/>
    </row>
    <row r="30" spans="2:26" x14ac:dyDescent="0.3">
      <c r="B30" s="3">
        <v>5</v>
      </c>
      <c r="C30" s="4">
        <f>$X$9</f>
        <v>135450</v>
      </c>
      <c r="D30" s="4">
        <v>250000</v>
      </c>
      <c r="E30" s="4">
        <v>4</v>
      </c>
      <c r="F30" s="4">
        <f t="shared" ref="F30:F32" si="12">(C30*E30)+(D30*E30/2)</f>
        <v>1041800</v>
      </c>
      <c r="I30" s="3">
        <v>5</v>
      </c>
      <c r="J30" s="4">
        <f>$X$9</f>
        <v>135450</v>
      </c>
      <c r="K30" s="4">
        <v>250000</v>
      </c>
      <c r="L30" s="4">
        <v>2</v>
      </c>
      <c r="M30" s="15">
        <f t="shared" ref="M30" si="13">(J30*L30)+(K30*L30/2)</f>
        <v>520900</v>
      </c>
      <c r="P30" s="3">
        <v>5</v>
      </c>
      <c r="Q30" s="4">
        <f>$X$9</f>
        <v>135450</v>
      </c>
      <c r="R30" s="4"/>
      <c r="S30" s="4">
        <v>1</v>
      </c>
      <c r="T30" s="15">
        <f t="shared" ref="T30" si="14">(Q30*S30)+(R30*S30/2)</f>
        <v>135450</v>
      </c>
    </row>
    <row r="31" spans="2:26" x14ac:dyDescent="0.3">
      <c r="B31" s="3">
        <v>6</v>
      </c>
      <c r="C31" s="4">
        <f>$X$10</f>
        <v>362250</v>
      </c>
      <c r="D31" s="4">
        <v>360000</v>
      </c>
      <c r="E31" s="4">
        <v>2</v>
      </c>
      <c r="F31" s="4">
        <f t="shared" si="12"/>
        <v>1084500</v>
      </c>
      <c r="I31" s="3">
        <v>6</v>
      </c>
      <c r="J31" s="4">
        <f>$X$10</f>
        <v>362250</v>
      </c>
      <c r="K31" s="4"/>
      <c r="L31" s="4">
        <v>1</v>
      </c>
      <c r="M31" s="15">
        <f>(J31*L31)+(K31*L31/2)</f>
        <v>362250</v>
      </c>
      <c r="P31" s="5"/>
      <c r="Q31" s="6"/>
      <c r="R31" s="6"/>
      <c r="S31" s="6"/>
      <c r="T31" s="20">
        <f>SUM(T29:T30)</f>
        <v>410110</v>
      </c>
    </row>
    <row r="32" spans="2:26" x14ac:dyDescent="0.3">
      <c r="B32" s="3">
        <v>7</v>
      </c>
      <c r="C32" s="4">
        <f>$X$11</f>
        <v>1084860</v>
      </c>
      <c r="D32" s="4">
        <v>0</v>
      </c>
      <c r="E32" s="4">
        <v>1</v>
      </c>
      <c r="F32" s="4">
        <f t="shared" si="12"/>
        <v>1084860</v>
      </c>
      <c r="I32" s="5"/>
      <c r="J32" s="6"/>
      <c r="K32" s="6"/>
      <c r="L32" s="6"/>
      <c r="M32" s="20">
        <f>SUM(M29:M31)</f>
        <v>1432470</v>
      </c>
    </row>
    <row r="33" spans="2:20" x14ac:dyDescent="0.3">
      <c r="B33" s="5"/>
      <c r="C33" s="6"/>
      <c r="D33" s="6"/>
      <c r="E33" s="6"/>
      <c r="F33" s="10">
        <f>SUM(F29:F32)</f>
        <v>4309800</v>
      </c>
      <c r="J33" s="6"/>
      <c r="M33" s="17"/>
      <c r="Q33" s="6"/>
      <c r="T33" s="17"/>
    </row>
    <row r="34" spans="2:20" x14ac:dyDescent="0.3">
      <c r="B34" s="2" t="s">
        <v>47</v>
      </c>
      <c r="C34" s="2" t="s">
        <v>42</v>
      </c>
      <c r="D34" s="2" t="s">
        <v>43</v>
      </c>
      <c r="E34" s="2" t="s">
        <v>44</v>
      </c>
      <c r="F34" s="2" t="s">
        <v>45</v>
      </c>
      <c r="I34" s="2" t="s">
        <v>47</v>
      </c>
      <c r="J34" s="2" t="s">
        <v>42</v>
      </c>
      <c r="K34" s="2" t="s">
        <v>43</v>
      </c>
      <c r="L34" s="2" t="s">
        <v>44</v>
      </c>
      <c r="M34" s="18" t="s">
        <v>45</v>
      </c>
      <c r="P34" s="2" t="s">
        <v>47</v>
      </c>
      <c r="Q34" s="2" t="s">
        <v>42</v>
      </c>
      <c r="R34" s="2" t="s">
        <v>43</v>
      </c>
      <c r="S34" s="2" t="s">
        <v>44</v>
      </c>
      <c r="T34" s="18" t="s">
        <v>45</v>
      </c>
    </row>
    <row r="35" spans="2:20" x14ac:dyDescent="0.3">
      <c r="B35" s="3">
        <v>4</v>
      </c>
      <c r="C35" s="4">
        <f>$X$15</f>
        <v>44100</v>
      </c>
      <c r="D35" s="4">
        <v>160000</v>
      </c>
      <c r="E35" s="4">
        <v>8</v>
      </c>
      <c r="F35" s="4">
        <f>(C35*E35)+(D35*E35/2)</f>
        <v>992800</v>
      </c>
      <c r="I35" s="3">
        <v>4</v>
      </c>
      <c r="J35" s="4">
        <f>$X$15</f>
        <v>44100</v>
      </c>
      <c r="K35" s="4">
        <v>160000</v>
      </c>
      <c r="L35" s="4">
        <v>4</v>
      </c>
      <c r="M35" s="15">
        <f>(J35*L35)+(K35*L35/2)</f>
        <v>496400</v>
      </c>
      <c r="P35" s="3">
        <v>4</v>
      </c>
      <c r="Q35" s="4">
        <f>$X$15</f>
        <v>44100</v>
      </c>
      <c r="R35" s="4">
        <v>160000</v>
      </c>
      <c r="S35" s="4">
        <v>2</v>
      </c>
      <c r="T35" s="15">
        <f>(Q35*S35)+(R35*S35/2)</f>
        <v>248200</v>
      </c>
    </row>
    <row r="36" spans="2:20" x14ac:dyDescent="0.3">
      <c r="B36" s="3">
        <v>5</v>
      </c>
      <c r="C36" s="4">
        <f>$X$16</f>
        <v>105840</v>
      </c>
      <c r="D36" s="4">
        <v>250000</v>
      </c>
      <c r="E36" s="4">
        <v>4</v>
      </c>
      <c r="F36" s="4">
        <f t="shared" ref="F36:F38" si="15">(C36*E36)+(D36*E36/2)</f>
        <v>923360</v>
      </c>
      <c r="I36" s="3">
        <v>5</v>
      </c>
      <c r="J36" s="4">
        <f>$X$16</f>
        <v>105840</v>
      </c>
      <c r="K36" s="4">
        <v>250000</v>
      </c>
      <c r="L36" s="4">
        <v>2</v>
      </c>
      <c r="M36" s="15">
        <f t="shared" ref="M36:M37" si="16">(J36*L36)+(K36*L36/2)</f>
        <v>461680</v>
      </c>
      <c r="P36" s="3">
        <v>5</v>
      </c>
      <c r="Q36" s="4">
        <f>$X$16</f>
        <v>105840</v>
      </c>
      <c r="R36" s="4"/>
      <c r="S36" s="4">
        <v>1</v>
      </c>
      <c r="T36" s="15">
        <f t="shared" ref="T36" si="17">(Q36*S36)+(R36*S36/2)</f>
        <v>105840</v>
      </c>
    </row>
    <row r="37" spans="2:20" x14ac:dyDescent="0.3">
      <c r="B37" s="3">
        <v>6</v>
      </c>
      <c r="C37" s="4">
        <f>$X$17</f>
        <v>287910</v>
      </c>
      <c r="D37" s="4">
        <v>360000</v>
      </c>
      <c r="E37" s="4">
        <v>2</v>
      </c>
      <c r="F37" s="4">
        <f t="shared" si="15"/>
        <v>935820</v>
      </c>
      <c r="I37" s="3">
        <v>6</v>
      </c>
      <c r="J37" s="4">
        <f>$X$17</f>
        <v>287910</v>
      </c>
      <c r="K37" s="4"/>
      <c r="L37" s="4">
        <v>1</v>
      </c>
      <c r="M37" s="15">
        <f t="shared" si="16"/>
        <v>287910</v>
      </c>
      <c r="P37" s="5"/>
      <c r="Q37" s="6"/>
      <c r="R37" s="6"/>
      <c r="S37" s="6"/>
      <c r="T37" s="20">
        <f>SUM(T35:T36)*5</f>
        <v>1770200</v>
      </c>
    </row>
    <row r="38" spans="2:20" x14ac:dyDescent="0.3">
      <c r="B38" s="3">
        <v>7</v>
      </c>
      <c r="C38" s="4">
        <f>$X$18</f>
        <v>860580</v>
      </c>
      <c r="D38" s="4">
        <v>0</v>
      </c>
      <c r="E38" s="4">
        <v>1</v>
      </c>
      <c r="F38" s="4">
        <f t="shared" si="15"/>
        <v>860580</v>
      </c>
      <c r="I38" s="5"/>
      <c r="J38" s="6"/>
      <c r="K38" s="6"/>
      <c r="L38" s="6"/>
      <c r="M38" s="20">
        <f>SUM(M35:M37)*5</f>
        <v>6229950</v>
      </c>
    </row>
    <row r="39" spans="2:20" x14ac:dyDescent="0.3">
      <c r="B39" s="5"/>
      <c r="C39" s="6"/>
      <c r="D39" s="6"/>
      <c r="E39" s="6"/>
      <c r="F39" s="10">
        <f>SUM(F35:F38)*5</f>
        <v>18562800</v>
      </c>
      <c r="J39" s="6"/>
      <c r="M39" s="17"/>
      <c r="Q39" s="6"/>
      <c r="T39" s="17"/>
    </row>
    <row r="40" spans="2:20" x14ac:dyDescent="0.3">
      <c r="B40" s="2" t="s">
        <v>48</v>
      </c>
      <c r="C40" s="2" t="s">
        <v>42</v>
      </c>
      <c r="D40" s="2" t="s">
        <v>43</v>
      </c>
      <c r="E40" s="2" t="s">
        <v>44</v>
      </c>
      <c r="F40" s="2" t="s">
        <v>45</v>
      </c>
      <c r="I40" s="2" t="s">
        <v>48</v>
      </c>
      <c r="J40" s="2" t="s">
        <v>42</v>
      </c>
      <c r="K40" s="2" t="s">
        <v>43</v>
      </c>
      <c r="L40" s="2" t="s">
        <v>44</v>
      </c>
      <c r="M40" s="18" t="s">
        <v>45</v>
      </c>
      <c r="P40" s="2" t="s">
        <v>48</v>
      </c>
      <c r="Q40" s="2" t="s">
        <v>42</v>
      </c>
      <c r="R40" s="2" t="s">
        <v>43</v>
      </c>
      <c r="S40" s="2" t="s">
        <v>44</v>
      </c>
      <c r="T40" s="18" t="s">
        <v>45</v>
      </c>
    </row>
    <row r="41" spans="2:20" x14ac:dyDescent="0.3">
      <c r="B41" s="3">
        <v>4</v>
      </c>
      <c r="C41" s="4">
        <f>$X$22</f>
        <v>35280</v>
      </c>
      <c r="D41" s="4">
        <v>160000</v>
      </c>
      <c r="E41" s="4">
        <v>8</v>
      </c>
      <c r="F41" s="4">
        <f>(C41*E41)+(D41*E41/2)</f>
        <v>922240</v>
      </c>
      <c r="I41" s="3">
        <v>4</v>
      </c>
      <c r="J41" s="4">
        <f>$X$22</f>
        <v>35280</v>
      </c>
      <c r="K41" s="4">
        <v>160000</v>
      </c>
      <c r="L41" s="4">
        <v>4</v>
      </c>
      <c r="M41" s="15">
        <f>(J41*L41)+(K41*L41/2)</f>
        <v>461120</v>
      </c>
      <c r="P41" s="3">
        <v>4</v>
      </c>
      <c r="Q41" s="4">
        <f>$X$22</f>
        <v>35280</v>
      </c>
      <c r="R41" s="4">
        <v>160000</v>
      </c>
      <c r="S41" s="4">
        <v>2</v>
      </c>
      <c r="T41" s="15">
        <f>(Q41*S41)+(R41*S41/2)</f>
        <v>230560</v>
      </c>
    </row>
    <row r="42" spans="2:20" x14ac:dyDescent="0.3">
      <c r="B42" s="3">
        <v>5</v>
      </c>
      <c r="C42" s="4">
        <f>$X$23</f>
        <v>81900</v>
      </c>
      <c r="D42" s="4">
        <v>250000</v>
      </c>
      <c r="E42" s="4">
        <v>4</v>
      </c>
      <c r="F42" s="4">
        <f t="shared" ref="F42:F44" si="18">(C42*E42)+(D42*E42/2)</f>
        <v>827600</v>
      </c>
      <c r="I42" s="3">
        <v>5</v>
      </c>
      <c r="J42" s="4">
        <f>$X$23</f>
        <v>81900</v>
      </c>
      <c r="K42" s="4">
        <v>250000</v>
      </c>
      <c r="L42" s="4">
        <v>2</v>
      </c>
      <c r="M42" s="15">
        <f t="shared" ref="M42:M43" si="19">(J42*L42)+(K42*L42/2)</f>
        <v>413800</v>
      </c>
      <c r="P42" s="3">
        <v>5</v>
      </c>
      <c r="Q42" s="4">
        <f>$X$23</f>
        <v>81900</v>
      </c>
      <c r="R42" s="4"/>
      <c r="S42" s="4">
        <v>1</v>
      </c>
      <c r="T42" s="15">
        <f t="shared" ref="T42" si="20">(Q42*S42)+(R42*S42/2)</f>
        <v>81900</v>
      </c>
    </row>
    <row r="43" spans="2:20" x14ac:dyDescent="0.3">
      <c r="B43" s="3">
        <v>6</v>
      </c>
      <c r="C43" s="4">
        <f>$X$24</f>
        <v>228690</v>
      </c>
      <c r="D43" s="4">
        <v>360000</v>
      </c>
      <c r="E43" s="4">
        <v>2</v>
      </c>
      <c r="F43" s="4">
        <f t="shared" si="18"/>
        <v>817380</v>
      </c>
      <c r="I43" s="3">
        <v>6</v>
      </c>
      <c r="J43" s="4">
        <f>$X$24</f>
        <v>228690</v>
      </c>
      <c r="K43" s="4"/>
      <c r="L43" s="4">
        <v>1</v>
      </c>
      <c r="M43" s="15">
        <f t="shared" si="19"/>
        <v>228690</v>
      </c>
      <c r="P43" s="6"/>
      <c r="Q43" s="6"/>
      <c r="R43" s="6"/>
      <c r="S43" s="6"/>
      <c r="T43" s="20">
        <f>SUM(T41:T42)*1</f>
        <v>312460</v>
      </c>
    </row>
    <row r="44" spans="2:20" x14ac:dyDescent="0.3">
      <c r="B44" s="3">
        <v>7</v>
      </c>
      <c r="C44" s="4">
        <f>$X$25</f>
        <v>681030</v>
      </c>
      <c r="D44" s="4">
        <v>0</v>
      </c>
      <c r="E44" s="4">
        <v>1</v>
      </c>
      <c r="F44" s="4">
        <f t="shared" si="18"/>
        <v>681030</v>
      </c>
      <c r="I44" s="6"/>
      <c r="J44" s="6"/>
      <c r="K44" s="6"/>
      <c r="L44" s="6"/>
      <c r="M44" s="20">
        <f>SUM(M41:M43)*1</f>
        <v>1103610</v>
      </c>
    </row>
    <row r="45" spans="2:20" x14ac:dyDescent="0.3">
      <c r="B45" s="6"/>
      <c r="C45" s="6"/>
      <c r="D45" s="6"/>
      <c r="E45" s="6"/>
      <c r="F45" s="10">
        <f>SUM(F41:F44)*1</f>
        <v>3248250</v>
      </c>
      <c r="J45" s="6"/>
      <c r="M45" s="17"/>
      <c r="Q45" s="6"/>
      <c r="T45" s="17"/>
    </row>
    <row r="46" spans="2:20" x14ac:dyDescent="0.3">
      <c r="B46" s="9"/>
      <c r="C46" s="9"/>
      <c r="D46" s="9"/>
      <c r="I46" s="9"/>
      <c r="J46" s="9"/>
      <c r="K46" s="9"/>
      <c r="M46" s="17"/>
      <c r="P46" s="9"/>
      <c r="Q46" s="9"/>
      <c r="R46" s="9"/>
      <c r="T46" s="17"/>
    </row>
    <row r="47" spans="2:20" x14ac:dyDescent="0.3">
      <c r="B47" s="2" t="s">
        <v>41</v>
      </c>
      <c r="C47" s="2" t="s">
        <v>42</v>
      </c>
      <c r="D47" s="2" t="s">
        <v>43</v>
      </c>
      <c r="E47" s="2" t="s">
        <v>44</v>
      </c>
      <c r="F47" s="2" t="s">
        <v>45</v>
      </c>
      <c r="I47" s="2" t="s">
        <v>41</v>
      </c>
      <c r="J47" s="2" t="s">
        <v>42</v>
      </c>
      <c r="K47" s="2" t="s">
        <v>43</v>
      </c>
      <c r="L47" s="2" t="s">
        <v>44</v>
      </c>
      <c r="M47" s="18" t="s">
        <v>45</v>
      </c>
      <c r="P47" s="2" t="s">
        <v>41</v>
      </c>
      <c r="Q47" s="2" t="s">
        <v>42</v>
      </c>
      <c r="R47" s="2" t="s">
        <v>43</v>
      </c>
      <c r="S47" s="2" t="s">
        <v>44</v>
      </c>
      <c r="T47" s="18" t="s">
        <v>45</v>
      </c>
    </row>
    <row r="48" spans="2:20" x14ac:dyDescent="0.3">
      <c r="B48" s="3">
        <v>5</v>
      </c>
      <c r="C48" s="4">
        <f>$X$9</f>
        <v>135450</v>
      </c>
      <c r="D48" s="4">
        <v>250000</v>
      </c>
      <c r="E48" s="4">
        <v>4</v>
      </c>
      <c r="F48" s="4">
        <f t="shared" ref="F48:F50" si="21">(C48*E48)+(D48*E48/2)</f>
        <v>1041800</v>
      </c>
      <c r="I48" s="3">
        <v>5</v>
      </c>
      <c r="J48" s="4">
        <f>$X$9</f>
        <v>135450</v>
      </c>
      <c r="K48" s="4">
        <v>250000</v>
      </c>
      <c r="L48" s="4">
        <v>2</v>
      </c>
      <c r="M48" s="15">
        <f t="shared" ref="M48:M49" si="22">(J48*L48)+(K48*L48/2)</f>
        <v>520900</v>
      </c>
      <c r="P48" s="3">
        <v>5</v>
      </c>
      <c r="Q48" s="4">
        <f>$X$9</f>
        <v>135450</v>
      </c>
      <c r="R48" s="4"/>
      <c r="S48" s="4">
        <v>1</v>
      </c>
      <c r="T48" s="15">
        <f>Q48</f>
        <v>135450</v>
      </c>
    </row>
    <row r="49" spans="2:20" x14ac:dyDescent="0.3">
      <c r="B49" s="3">
        <v>6</v>
      </c>
      <c r="C49" s="4">
        <f>$X$10</f>
        <v>362250</v>
      </c>
      <c r="D49" s="4">
        <v>360000</v>
      </c>
      <c r="E49" s="4">
        <v>2</v>
      </c>
      <c r="F49" s="4">
        <f t="shared" si="21"/>
        <v>1084500</v>
      </c>
      <c r="I49" s="3">
        <v>6</v>
      </c>
      <c r="J49" s="4">
        <f>$X$10</f>
        <v>362250</v>
      </c>
      <c r="K49" s="4"/>
      <c r="L49" s="4">
        <v>1</v>
      </c>
      <c r="M49" s="15">
        <f t="shared" si="22"/>
        <v>362250</v>
      </c>
      <c r="P49" s="5"/>
      <c r="Q49" s="6"/>
      <c r="R49" s="6"/>
      <c r="S49" s="6"/>
      <c r="T49" s="21">
        <f>SUM(T48:T48)</f>
        <v>135450</v>
      </c>
    </row>
    <row r="50" spans="2:20" x14ac:dyDescent="0.3">
      <c r="B50" s="3">
        <v>7</v>
      </c>
      <c r="C50" s="4">
        <f>$X$11</f>
        <v>1084860</v>
      </c>
      <c r="D50" s="4">
        <v>0</v>
      </c>
      <c r="E50" s="4">
        <v>1</v>
      </c>
      <c r="F50" s="4">
        <f t="shared" si="21"/>
        <v>1084860</v>
      </c>
      <c r="I50" s="5"/>
      <c r="J50" s="6"/>
      <c r="K50" s="6"/>
      <c r="L50" s="6"/>
      <c r="M50" s="21">
        <f>SUM(M48:M49)</f>
        <v>883150</v>
      </c>
    </row>
    <row r="51" spans="2:20" x14ac:dyDescent="0.3">
      <c r="B51" s="5"/>
      <c r="C51" s="6"/>
      <c r="D51" s="6"/>
      <c r="E51" s="6"/>
      <c r="F51" s="22">
        <f>SUM(F48:F50)</f>
        <v>3211160</v>
      </c>
      <c r="J51" s="6"/>
      <c r="M51" s="17"/>
      <c r="Q51" s="6"/>
      <c r="T51" s="17"/>
    </row>
    <row r="52" spans="2:20" x14ac:dyDescent="0.3">
      <c r="B52" s="2" t="s">
        <v>47</v>
      </c>
      <c r="C52" s="2" t="s">
        <v>42</v>
      </c>
      <c r="D52" s="2" t="s">
        <v>43</v>
      </c>
      <c r="E52" s="2" t="s">
        <v>44</v>
      </c>
      <c r="F52" s="2" t="s">
        <v>45</v>
      </c>
      <c r="I52" s="2" t="s">
        <v>47</v>
      </c>
      <c r="J52" s="2" t="s">
        <v>42</v>
      </c>
      <c r="K52" s="2" t="s">
        <v>43</v>
      </c>
      <c r="L52" s="2" t="s">
        <v>44</v>
      </c>
      <c r="M52" s="18" t="s">
        <v>45</v>
      </c>
      <c r="P52" s="2" t="s">
        <v>47</v>
      </c>
      <c r="Q52" s="2" t="s">
        <v>42</v>
      </c>
      <c r="R52" s="2" t="s">
        <v>43</v>
      </c>
      <c r="S52" s="2" t="s">
        <v>44</v>
      </c>
      <c r="T52" s="18" t="s">
        <v>45</v>
      </c>
    </row>
    <row r="53" spans="2:20" x14ac:dyDescent="0.3">
      <c r="B53" s="3">
        <v>5</v>
      </c>
      <c r="C53" s="4">
        <f>$X$16</f>
        <v>105840</v>
      </c>
      <c r="D53" s="4">
        <v>250000</v>
      </c>
      <c r="E53" s="4">
        <v>4</v>
      </c>
      <c r="F53" s="4">
        <f t="shared" ref="F53:F55" si="23">(C53*E53)+(D53*E53/2)</f>
        <v>923360</v>
      </c>
      <c r="I53" s="3">
        <v>5</v>
      </c>
      <c r="J53" s="4">
        <f>$X$16</f>
        <v>105840</v>
      </c>
      <c r="K53" s="4">
        <v>250000</v>
      </c>
      <c r="L53" s="4">
        <v>2</v>
      </c>
      <c r="M53" s="15">
        <f t="shared" ref="M53:M54" si="24">(J53*L53)+(K53*L53/2)</f>
        <v>461680</v>
      </c>
      <c r="P53" s="3">
        <v>5</v>
      </c>
      <c r="Q53" s="4">
        <f>$X$16</f>
        <v>105840</v>
      </c>
      <c r="R53" s="4"/>
      <c r="S53" s="4">
        <v>1</v>
      </c>
      <c r="T53" s="15">
        <f>Q53</f>
        <v>105840</v>
      </c>
    </row>
    <row r="54" spans="2:20" x14ac:dyDescent="0.3">
      <c r="B54" s="3">
        <v>6</v>
      </c>
      <c r="C54" s="4">
        <f>$X$17</f>
        <v>287910</v>
      </c>
      <c r="D54" s="4">
        <v>360000</v>
      </c>
      <c r="E54" s="4">
        <v>2</v>
      </c>
      <c r="F54" s="4">
        <f t="shared" si="23"/>
        <v>935820</v>
      </c>
      <c r="I54" s="3">
        <v>6</v>
      </c>
      <c r="J54" s="4">
        <f>$X$17</f>
        <v>287910</v>
      </c>
      <c r="K54" s="4"/>
      <c r="L54" s="4">
        <v>1</v>
      </c>
      <c r="M54" s="15">
        <f t="shared" si="24"/>
        <v>287910</v>
      </c>
      <c r="P54" s="5"/>
      <c r="Q54" s="6"/>
      <c r="R54" s="6"/>
      <c r="S54" s="6"/>
      <c r="T54" s="21">
        <f>SUM(T53:T53)*5</f>
        <v>529200</v>
      </c>
    </row>
    <row r="55" spans="2:20" x14ac:dyDescent="0.3">
      <c r="B55" s="3">
        <v>7</v>
      </c>
      <c r="C55" s="4">
        <f>$X$18</f>
        <v>860580</v>
      </c>
      <c r="D55" s="4">
        <v>0</v>
      </c>
      <c r="E55" s="4">
        <v>1</v>
      </c>
      <c r="F55" s="4">
        <f t="shared" si="23"/>
        <v>860580</v>
      </c>
      <c r="I55" s="5"/>
      <c r="J55" s="6"/>
      <c r="K55" s="6"/>
      <c r="L55" s="6"/>
      <c r="M55" s="21">
        <f>SUM(M53:M54)*5</f>
        <v>3747950</v>
      </c>
    </row>
    <row r="56" spans="2:20" x14ac:dyDescent="0.3">
      <c r="B56" s="5"/>
      <c r="C56" s="6"/>
      <c r="D56" s="6"/>
      <c r="E56" s="6"/>
      <c r="F56" s="22">
        <f>SUM(F53:F55)*5</f>
        <v>13598800</v>
      </c>
      <c r="J56" s="6"/>
      <c r="M56" s="17"/>
      <c r="Q56" s="6"/>
      <c r="T56" s="17"/>
    </row>
    <row r="57" spans="2:20" x14ac:dyDescent="0.3">
      <c r="B57" s="2" t="s">
        <v>48</v>
      </c>
      <c r="C57" s="2" t="s">
        <v>42</v>
      </c>
      <c r="D57" s="2" t="s">
        <v>43</v>
      </c>
      <c r="E57" s="2" t="s">
        <v>44</v>
      </c>
      <c r="F57" s="2" t="s">
        <v>45</v>
      </c>
      <c r="I57" s="2" t="s">
        <v>48</v>
      </c>
      <c r="J57" s="2" t="s">
        <v>42</v>
      </c>
      <c r="K57" s="2" t="s">
        <v>43</v>
      </c>
      <c r="L57" s="2" t="s">
        <v>44</v>
      </c>
      <c r="M57" s="18" t="s">
        <v>45</v>
      </c>
      <c r="P57" s="2" t="s">
        <v>48</v>
      </c>
      <c r="Q57" s="2" t="s">
        <v>42</v>
      </c>
      <c r="R57" s="2" t="s">
        <v>43</v>
      </c>
      <c r="S57" s="2" t="s">
        <v>44</v>
      </c>
      <c r="T57" s="18" t="s">
        <v>45</v>
      </c>
    </row>
    <row r="58" spans="2:20" x14ac:dyDescent="0.3">
      <c r="B58" s="3">
        <v>5</v>
      </c>
      <c r="C58" s="4">
        <f>$X$23</f>
        <v>81900</v>
      </c>
      <c r="D58" s="4">
        <v>250000</v>
      </c>
      <c r="E58" s="4">
        <v>4</v>
      </c>
      <c r="F58" s="4">
        <f t="shared" ref="F58:F60" si="25">(C58*E58)+(D58*E58/2)</f>
        <v>827600</v>
      </c>
      <c r="I58" s="3">
        <v>5</v>
      </c>
      <c r="J58" s="4">
        <f>$X$23</f>
        <v>81900</v>
      </c>
      <c r="K58" s="4">
        <v>250000</v>
      </c>
      <c r="L58" s="4">
        <v>2</v>
      </c>
      <c r="M58" s="15">
        <f t="shared" ref="M58:M59" si="26">(J58*L58)+(K58*L58/2)</f>
        <v>413800</v>
      </c>
      <c r="P58" s="3">
        <v>5</v>
      </c>
      <c r="Q58" s="4">
        <f>$X$23</f>
        <v>81900</v>
      </c>
      <c r="R58" s="4"/>
      <c r="S58" s="4">
        <v>1</v>
      </c>
      <c r="T58" s="15">
        <f>Q58</f>
        <v>81900</v>
      </c>
    </row>
    <row r="59" spans="2:20" x14ac:dyDescent="0.3">
      <c r="B59" s="3">
        <v>6</v>
      </c>
      <c r="C59" s="4">
        <f>$X$24</f>
        <v>228690</v>
      </c>
      <c r="D59" s="4">
        <v>360000</v>
      </c>
      <c r="E59" s="4">
        <v>2</v>
      </c>
      <c r="F59" s="4">
        <f t="shared" si="25"/>
        <v>817380</v>
      </c>
      <c r="I59" s="3">
        <v>6</v>
      </c>
      <c r="J59" s="4">
        <f>$X$24</f>
        <v>228690</v>
      </c>
      <c r="K59" s="4"/>
      <c r="L59" s="4">
        <v>1</v>
      </c>
      <c r="M59" s="15">
        <f t="shared" si="26"/>
        <v>228690</v>
      </c>
      <c r="P59" s="6"/>
      <c r="Q59" s="6"/>
      <c r="R59" s="6"/>
      <c r="S59" s="6"/>
      <c r="T59" s="21">
        <f>SUM(T58:T58)*1</f>
        <v>81900</v>
      </c>
    </row>
    <row r="60" spans="2:20" x14ac:dyDescent="0.3">
      <c r="B60" s="3">
        <v>7</v>
      </c>
      <c r="C60" s="4">
        <f>$X$25</f>
        <v>681030</v>
      </c>
      <c r="D60" s="4">
        <v>0</v>
      </c>
      <c r="E60" s="4">
        <v>1</v>
      </c>
      <c r="F60" s="4">
        <f t="shared" si="25"/>
        <v>681030</v>
      </c>
      <c r="I60" s="6"/>
      <c r="J60" s="6"/>
      <c r="K60" s="6"/>
      <c r="L60" s="6"/>
      <c r="M60" s="21">
        <f>SUM(M58:M59)*1</f>
        <v>642490</v>
      </c>
    </row>
    <row r="61" spans="2:20" x14ac:dyDescent="0.3">
      <c r="B61" s="6"/>
      <c r="C61" s="6"/>
      <c r="D61" s="6"/>
      <c r="E61" s="6"/>
      <c r="F61" s="22">
        <f>SUM(F58:F60)*1</f>
        <v>2326010</v>
      </c>
    </row>
  </sheetData>
  <mergeCells count="18">
    <mergeCell ref="T3:U3"/>
    <mergeCell ref="B3:C3"/>
    <mergeCell ref="D3:E3"/>
    <mergeCell ref="F3:G3"/>
    <mergeCell ref="I2:J2"/>
    <mergeCell ref="K2:L2"/>
    <mergeCell ref="M2:N2"/>
    <mergeCell ref="P2:Q2"/>
    <mergeCell ref="R2:S2"/>
    <mergeCell ref="T2:U2"/>
    <mergeCell ref="B2:C2"/>
    <mergeCell ref="D2:E2"/>
    <mergeCell ref="F2:G2"/>
    <mergeCell ref="I3:J3"/>
    <mergeCell ref="K3:L3"/>
    <mergeCell ref="M3:N3"/>
    <mergeCell ref="P3:Q3"/>
    <mergeCell ref="R3:S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히트 녹스 강화합성비용 비교</vt:lpstr>
      <vt:lpstr>히트 강화합성 비용</vt:lpstr>
      <vt:lpstr>녹스 강화합성 비용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Joongwon</cp:lastModifiedBy>
  <dcterms:created xsi:type="dcterms:W3CDTF">2016-09-21T07:51:45Z</dcterms:created>
  <dcterms:modified xsi:type="dcterms:W3CDTF">2016-09-22T05:41:08Z</dcterms:modified>
</cp:coreProperties>
</file>