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7. 보상설정\"/>
    </mc:Choice>
  </mc:AlternateContent>
  <bookViews>
    <workbookView xWindow="0" yWindow="0" windowWidth="28800" windowHeight="13530" tabRatio="808"/>
  </bookViews>
  <sheets>
    <sheet name="개요" sheetId="3" r:id="rId1"/>
    <sheet name="획득수량&amp;확률" sheetId="9" r:id="rId2"/>
    <sheet name="일반&amp;정예 던전" sheetId="1" r:id="rId3"/>
    <sheet name="요일 던전" sheetId="5" r:id="rId4"/>
    <sheet name="균열" sheetId="2" r:id="rId5"/>
    <sheet name="초월" sheetId="6" r:id="rId6"/>
    <sheet name="결투장" sheetId="14" r:id="rId7"/>
    <sheet name="수호레이드" sheetId="11" r:id="rId8"/>
    <sheet name="반복완료" sheetId="7" r:id="rId9"/>
    <sheet name="던전클리어등급보상" sheetId="12" r:id="rId10"/>
    <sheet name="출석보상" sheetId="8" r:id="rId11"/>
    <sheet name="업적" sheetId="10" r:id="rId12"/>
    <sheet name="뽑기&amp;뽑기권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0" l="1"/>
  <c r="G461" i="10"/>
  <c r="G447" i="10"/>
  <c r="G423" i="10"/>
  <c r="G399" i="10"/>
  <c r="G382" i="10"/>
  <c r="G358" i="10"/>
  <c r="G344" i="10"/>
  <c r="G330" i="10"/>
  <c r="G316" i="10"/>
  <c r="G293" i="10"/>
  <c r="G279" i="10"/>
  <c r="G265" i="10"/>
  <c r="G259" i="10"/>
  <c r="G228" i="10"/>
  <c r="G188" i="10"/>
  <c r="G166" i="10"/>
  <c r="G159" i="10"/>
  <c r="G155" i="10"/>
  <c r="G103" i="10"/>
  <c r="G99" i="10"/>
  <c r="G83" i="10"/>
  <c r="G29" i="10"/>
  <c r="K29" i="10"/>
  <c r="J29" i="10"/>
  <c r="I29" i="10"/>
  <c r="K4" i="10"/>
  <c r="J4" i="10"/>
  <c r="K11" i="10"/>
  <c r="J11" i="10"/>
  <c r="H4" i="10"/>
  <c r="H11" i="10"/>
  <c r="I11" i="10"/>
  <c r="I4" i="10"/>
  <c r="H29" i="10" l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20" i="12" l="1"/>
  <c r="E19" i="12"/>
  <c r="E14" i="12" l="1"/>
  <c r="E15" i="12" s="1"/>
  <c r="E16" i="12" s="1"/>
  <c r="E17" i="12" s="1"/>
  <c r="E18" i="12" s="1"/>
  <c r="E11" i="12"/>
  <c r="E10" i="12"/>
  <c r="E8" i="12"/>
  <c r="E9" i="12" s="1"/>
  <c r="E7" i="12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6" i="12"/>
  <c r="E5" i="12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N7" i="11"/>
  <c r="N8" i="11" s="1"/>
  <c r="N9" i="11" s="1"/>
  <c r="N10" i="11" s="1"/>
  <c r="O6" i="11"/>
  <c r="O7" i="11" s="1"/>
  <c r="O8" i="11" s="1"/>
  <c r="O9" i="11" s="1"/>
  <c r="O10" i="11" s="1"/>
  <c r="N6" i="1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K19" i="8" l="1"/>
  <c r="J19" i="8"/>
  <c r="B19" i="8"/>
  <c r="C19" i="8"/>
  <c r="N41" i="2" l="1"/>
  <c r="N42" i="2" s="1"/>
  <c r="N43" i="2" s="1"/>
  <c r="N44" i="2" s="1"/>
  <c r="M42" i="2"/>
  <c r="M43" i="2" s="1"/>
  <c r="M44" i="2" s="1"/>
  <c r="M41" i="2"/>
  <c r="J42" i="6" l="1"/>
  <c r="J41" i="6"/>
  <c r="J43" i="6" s="1"/>
  <c r="J44" i="6" s="1"/>
  <c r="K41" i="6"/>
  <c r="K42" i="6" s="1"/>
  <c r="K43" i="6" s="1"/>
  <c r="K44" i="6" s="1"/>
  <c r="N43" i="6"/>
  <c r="N44" i="6" s="1"/>
  <c r="N42" i="6"/>
  <c r="N41" i="6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21" i="6"/>
  <c r="F20" i="6"/>
  <c r="F21" i="6" l="1"/>
  <c r="F22" i="6"/>
  <c r="W39" i="1"/>
  <c r="X39" i="1" s="1"/>
  <c r="Y39" i="1" s="1"/>
  <c r="V39" i="1"/>
  <c r="S40" i="1"/>
  <c r="T40" i="1" s="1"/>
  <c r="U40" i="1" s="1"/>
  <c r="V40" i="1" s="1"/>
  <c r="W40" i="1" s="1"/>
  <c r="X40" i="1" s="1"/>
  <c r="Y40" i="1" s="1"/>
  <c r="T39" i="1"/>
  <c r="U39" i="1" s="1"/>
  <c r="F23" i="6" l="1"/>
  <c r="F24" i="6"/>
  <c r="F25" i="6" l="1"/>
  <c r="F26" i="6" l="1"/>
  <c r="M14" i="8"/>
  <c r="F27" i="6" l="1"/>
  <c r="R14" i="8"/>
  <c r="P14" i="8"/>
  <c r="N14" i="8"/>
  <c r="L14" i="8"/>
  <c r="J14" i="8"/>
  <c r="O11" i="8"/>
  <c r="M11" i="8"/>
  <c r="K11" i="8"/>
  <c r="P8" i="8"/>
  <c r="N8" i="8"/>
  <c r="D19" i="8"/>
  <c r="O14" i="8"/>
  <c r="Q14" i="8" s="1"/>
  <c r="K14" i="8"/>
  <c r="P11" i="8"/>
  <c r="N11" i="8"/>
  <c r="L11" i="8"/>
  <c r="J11" i="8"/>
  <c r="O8" i="8"/>
  <c r="M8" i="8"/>
  <c r="L8" i="8"/>
  <c r="K8" i="8"/>
  <c r="J8" i="8"/>
  <c r="P5" i="8"/>
  <c r="O5" i="8"/>
  <c r="N5" i="8"/>
  <c r="M5" i="8"/>
  <c r="L5" i="8"/>
  <c r="F28" i="6" l="1"/>
  <c r="S14" i="8"/>
  <c r="F29" i="6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F30" i="6" l="1"/>
  <c r="I13" i="7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F31" i="6" l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M41" i="6"/>
  <c r="M42" i="6" s="1"/>
  <c r="M43" i="6" s="1"/>
  <c r="M44" i="6" s="1"/>
  <c r="L41" i="6"/>
  <c r="L42" i="6" s="1"/>
  <c r="L43" i="6" s="1"/>
  <c r="L44" i="6" s="1"/>
  <c r="K32" i="6"/>
  <c r="K33" i="6" s="1"/>
  <c r="K34" i="6" s="1"/>
  <c r="K35" i="6" s="1"/>
  <c r="K36" i="6" s="1"/>
  <c r="K37" i="6" s="1"/>
  <c r="K38" i="6" s="1"/>
  <c r="K39" i="6" s="1"/>
  <c r="L31" i="6"/>
  <c r="L32" i="6" s="1"/>
  <c r="L33" i="6" s="1"/>
  <c r="L34" i="6" s="1"/>
  <c r="L35" i="6" s="1"/>
  <c r="L36" i="6" s="1"/>
  <c r="L37" i="6" s="1"/>
  <c r="L38" i="6" s="1"/>
  <c r="L39" i="6" s="1"/>
  <c r="K31" i="6"/>
  <c r="L21" i="6"/>
  <c r="L22" i="6" s="1"/>
  <c r="L23" i="6" s="1"/>
  <c r="L24" i="6" s="1"/>
  <c r="L25" i="6" s="1"/>
  <c r="L26" i="6" s="1"/>
  <c r="L27" i="6" s="1"/>
  <c r="L28" i="6" s="1"/>
  <c r="L29" i="6" s="1"/>
  <c r="K21" i="6"/>
  <c r="K22" i="6" s="1"/>
  <c r="K23" i="6" s="1"/>
  <c r="K24" i="6" s="1"/>
  <c r="K25" i="6" s="1"/>
  <c r="K26" i="6" s="1"/>
  <c r="K27" i="6" s="1"/>
  <c r="K28" i="6" s="1"/>
  <c r="K29" i="6" s="1"/>
  <c r="J21" i="6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G21" i="6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D6" i="6"/>
  <c r="D7" i="6" s="1"/>
  <c r="D8" i="6" s="1"/>
  <c r="D9" i="6" s="1"/>
  <c r="F32" i="6" l="1"/>
  <c r="F6" i="2"/>
  <c r="F7" i="2" s="1"/>
  <c r="F8" i="2" s="1"/>
  <c r="E6" i="2"/>
  <c r="E7" i="2" s="1"/>
  <c r="E8" i="2" s="1"/>
  <c r="E9" i="2" s="1"/>
  <c r="F33" i="6" l="1"/>
  <c r="L41" i="2"/>
  <c r="L42" i="2" s="1"/>
  <c r="L43" i="2" s="1"/>
  <c r="L44" i="2" s="1"/>
  <c r="L31" i="2"/>
  <c r="L32" i="2" s="1"/>
  <c r="L33" i="2" s="1"/>
  <c r="L34" i="2" s="1"/>
  <c r="L35" i="2" s="1"/>
  <c r="L36" i="2" s="1"/>
  <c r="L37" i="2" s="1"/>
  <c r="L38" i="2" s="1"/>
  <c r="L39" i="2" s="1"/>
  <c r="K31" i="2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J21" i="2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21" i="2"/>
  <c r="H22" i="2" s="1"/>
  <c r="H23" i="2" s="1"/>
  <c r="H24" i="2" s="1"/>
  <c r="H25" i="2" s="1"/>
  <c r="H26" i="2" s="1"/>
  <c r="H27" i="2" s="1"/>
  <c r="H28" i="2" s="1"/>
  <c r="H29" i="2" s="1"/>
  <c r="H30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34" i="6" l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X6" i="2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W6" i="2"/>
  <c r="W7" i="2" s="1"/>
  <c r="W8" i="2" s="1"/>
  <c r="W9" i="2" s="1"/>
  <c r="W10" i="2" s="1"/>
  <c r="W11" i="2" s="1"/>
  <c r="W12" i="2" s="1"/>
  <c r="W13" i="2" s="1"/>
  <c r="W14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L21" i="2"/>
  <c r="L22" i="2" s="1"/>
  <c r="L23" i="2" s="1"/>
  <c r="L24" i="2" s="1"/>
  <c r="L25" i="2" s="1"/>
  <c r="L26" i="2" s="1"/>
  <c r="L27" i="2" s="1"/>
  <c r="L28" i="2" s="1"/>
  <c r="L29" i="2" s="1"/>
  <c r="K21" i="2"/>
  <c r="K22" i="2" s="1"/>
  <c r="K23" i="2" s="1"/>
  <c r="K24" i="2" s="1"/>
  <c r="K25" i="2" s="1"/>
  <c r="K26" i="2" s="1"/>
  <c r="K27" i="2" s="1"/>
  <c r="K28" i="2" s="1"/>
  <c r="K2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F35" i="6" l="1"/>
  <c r="X26" i="2"/>
  <c r="X27" i="2" s="1"/>
  <c r="X28" i="2" s="1"/>
  <c r="X29" i="2" s="1"/>
  <c r="X30" i="2" s="1"/>
  <c r="X31" i="2" s="1"/>
  <c r="X32" i="2" s="1"/>
  <c r="X33" i="2" s="1"/>
  <c r="X34" i="2" s="1"/>
  <c r="X36" i="2" s="1"/>
  <c r="X37" i="2" s="1"/>
  <c r="X38" i="2" s="1"/>
  <c r="X39" i="2" s="1"/>
  <c r="X40" i="2" s="1"/>
  <c r="X41" i="2" s="1"/>
  <c r="X42" i="2" s="1"/>
  <c r="X43" i="2" s="1"/>
  <c r="X44" i="2" s="1"/>
  <c r="Y26" i="2"/>
  <c r="Y27" i="2" s="1"/>
  <c r="Y28" i="2" s="1"/>
  <c r="Y29" i="2" s="1"/>
  <c r="Y30" i="2" s="1"/>
  <c r="Y31" i="2" s="1"/>
  <c r="Y32" i="2" s="1"/>
  <c r="Y33" i="2" s="1"/>
  <c r="Y34" i="2" s="1"/>
  <c r="Y36" i="2" s="1"/>
  <c r="Y37" i="2" s="1"/>
  <c r="Y38" i="2" s="1"/>
  <c r="Y39" i="2" s="1"/>
  <c r="Y40" i="2" s="1"/>
  <c r="Y41" i="2" s="1"/>
  <c r="Y42" i="2" s="1"/>
  <c r="Y43" i="2" s="1"/>
  <c r="Y44" i="2" s="1"/>
  <c r="F36" i="6" l="1"/>
  <c r="F37" i="6" l="1"/>
  <c r="F38" i="6" l="1"/>
  <c r="F39" i="6" l="1"/>
  <c r="D10" i="1"/>
  <c r="D11" i="1" s="1"/>
  <c r="D12" i="1" s="1"/>
  <c r="D13" i="1" s="1"/>
  <c r="D14" i="1" s="1"/>
  <c r="D15" i="1" s="1"/>
  <c r="D4" i="1"/>
  <c r="D5" i="1" s="1"/>
  <c r="F40" i="6" l="1"/>
  <c r="D6" i="1"/>
  <c r="D7" i="1" s="1"/>
  <c r="D8" i="1" s="1"/>
  <c r="D17" i="1"/>
  <c r="F41" i="6" l="1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F42" i="6" l="1"/>
  <c r="F44" i="6" l="1"/>
  <c r="F43" i="6"/>
</calcChain>
</file>

<file path=xl/comments1.xml><?xml version="1.0" encoding="utf-8"?>
<comments xmlns="http://schemas.openxmlformats.org/spreadsheetml/2006/main">
  <authors>
    <author>Joongwon</author>
  </authors>
  <commentList>
    <comment ref="M37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P37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N38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<sst xmlns="http://schemas.openxmlformats.org/spreadsheetml/2006/main" count="2358" uniqueCount="1130">
  <si>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</si>
  <si>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</si>
  <si>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</si>
  <si>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</si>
  <si>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</si>
  <si>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</si>
  <si>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</si>
  <si>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</si>
  <si>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</si>
  <si>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</si>
  <si>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</si>
  <si>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</si>
  <si>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</si>
  <si>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</si>
  <si>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</si>
  <si>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</si>
  <si>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</si>
  <si>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</si>
  <si>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</si>
  <si>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</si>
  <si>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</si>
  <si>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</si>
  <si>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</si>
  <si>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</si>
  <si>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</si>
  <si>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</si>
  <si>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</si>
  <si>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</si>
  <si>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</si>
  <si>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</si>
  <si>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</si>
  <si>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</si>
  <si>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</si>
  <si>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</si>
  <si>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</si>
  <si>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</si>
  <si>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</si>
  <si>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</si>
  <si>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</si>
  <si>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</si>
  <si>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</si>
  <si>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</si>
  <si>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</si>
  <si>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</si>
  <si>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</si>
  <si>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</si>
  <si>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</si>
  <si>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</si>
  <si>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</si>
  <si>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균열석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</si>
  <si>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</si>
  <si>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</si>
  <si>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</si>
  <si>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</si>
  <si>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</si>
  <si>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</si>
  <si>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</si>
  <si>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</si>
  <si>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</si>
  <si>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</si>
  <si>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</si>
  <si>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</si>
  <si>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</si>
  <si>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</si>
  <si>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장비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</si>
  <si>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</si>
  <si>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</si>
  <si>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</si>
  <si>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</si>
  <si>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</si>
  <si>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체력 회복 물약</t>
    <phoneticPr fontId="2" type="noConversion"/>
  </si>
  <si>
    <t>마나 회복 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</si>
  <si>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</si>
  <si>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</si>
  <si>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</si>
  <si>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</si>
  <si>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</si>
  <si>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</si>
  <si>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</si>
  <si>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</si>
  <si>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</si>
  <si>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</si>
  <si>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장신구 승급템</t>
    <phoneticPr fontId="2" type="noConversion"/>
  </si>
  <si>
    <t>방어구 승급템</t>
    <phoneticPr fontId="2" type="noConversion"/>
  </si>
  <si>
    <t>무기 승급템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</si>
  <si>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</si>
  <si>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</si>
  <si>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</si>
  <si>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</si>
  <si>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</si>
  <si>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아이템+100%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</si>
  <si>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</si>
  <si>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</si>
  <si>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</si>
  <si>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</si>
  <si>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</si>
  <si>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</si>
  <si>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</si>
  <si>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</si>
  <si>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일반던전
장비종류</t>
    <phoneticPr fontId="2" type="noConversion"/>
  </si>
  <si>
    <t>정예던전
장비종류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</si>
  <si>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</si>
  <si>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</si>
  <si>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</si>
  <si>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</si>
  <si>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</si>
  <si>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</si>
  <si>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</si>
  <si>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</si>
  <si>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</si>
  <si>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</si>
  <si>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</si>
  <si>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</si>
  <si>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</si>
  <si>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</si>
  <si>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</si>
  <si>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</si>
  <si>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</si>
  <si>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</si>
  <si>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</si>
  <si>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</si>
  <si>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</si>
  <si>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</si>
  <si>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</si>
  <si>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</si>
  <si>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</si>
  <si>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</si>
  <si>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</si>
  <si>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</si>
  <si>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</si>
  <si>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</si>
  <si>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</si>
  <si>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</si>
  <si>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</si>
  <si>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</si>
  <si>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</si>
  <si>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</si>
  <si>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</si>
  <si>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</si>
  <si>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</si>
  <si>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</si>
  <si>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</si>
  <si>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</si>
  <si>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</si>
  <si>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</si>
  <si>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</si>
  <si>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</si>
  <si>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</si>
  <si>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</si>
  <si>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</si>
  <si>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</si>
  <si>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</si>
  <si>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</si>
  <si>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</si>
  <si>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</si>
  <si>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</si>
  <si>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</si>
  <si>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</si>
  <si>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</si>
  <si>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</si>
  <si>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</si>
  <si>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</si>
  <si>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</si>
  <si>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</si>
  <si>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</si>
  <si>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</si>
  <si>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</si>
  <si>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</si>
  <si>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</si>
  <si>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</si>
  <si>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</si>
  <si>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</si>
  <si>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</si>
  <si>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</si>
  <si>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</si>
  <si>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</si>
  <si>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</si>
  <si>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</si>
  <si>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</si>
  <si>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Uncommon</t>
  </si>
  <si>
    <t>Superior</t>
  </si>
  <si>
    <t>Rare</t>
  </si>
  <si>
    <t>Common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</si>
  <si>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</si>
  <si>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</si>
  <si>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</si>
  <si>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</si>
  <si>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</si>
  <si>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</si>
  <si>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</si>
  <si>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</si>
  <si>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</si>
  <si>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</si>
  <si>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</si>
  <si>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</si>
  <si>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</si>
  <si>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</si>
  <si>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</si>
  <si>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</si>
  <si>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</si>
  <si>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</si>
  <si>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</si>
  <si>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</si>
  <si>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</si>
  <si>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</si>
  <si>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</si>
  <si>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</si>
  <si>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</si>
  <si>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</si>
  <si>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</si>
  <si>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</si>
  <si>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</si>
  <si>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</si>
  <si>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</si>
  <si>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</si>
  <si>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</si>
  <si>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</si>
  <si>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</si>
  <si>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</si>
  <si>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</si>
  <si>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</si>
  <si>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</si>
  <si>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</si>
  <si>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</si>
  <si>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</si>
  <si>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</si>
  <si>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</si>
  <si>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</si>
  <si>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</si>
  <si>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</si>
  <si>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</si>
  <si>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</si>
  <si>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</si>
  <si>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</si>
  <si>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</si>
  <si>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</si>
  <si>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</si>
  <si>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</si>
  <si>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</si>
  <si>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</si>
  <si>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</si>
  <si>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</si>
  <si>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</si>
  <si>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</si>
  <si>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</si>
  <si>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</si>
  <si>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</si>
  <si>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</si>
  <si>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</si>
  <si>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</si>
  <si>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</si>
  <si>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</si>
  <si>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</si>
  <si>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</si>
  <si>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</si>
  <si>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</si>
  <si>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</si>
  <si>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</si>
  <si>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</si>
  <si>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</si>
  <si>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</si>
  <si>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</si>
  <si>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</si>
  <si>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</si>
  <si>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</si>
  <si>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</si>
  <si>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</si>
  <si>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</si>
  <si>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</si>
  <si>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</si>
  <si>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</si>
  <si>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</si>
  <si>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</si>
  <si>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</si>
  <si>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</si>
  <si>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</si>
  <si>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</si>
  <si>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</si>
  <si>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</si>
  <si>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</si>
  <si>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</si>
  <si>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</si>
  <si>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</si>
  <si>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</si>
  <si>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</si>
  <si>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</si>
  <si>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</si>
  <si>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</si>
  <si>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</si>
  <si>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</si>
  <si>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</si>
  <si>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</si>
  <si>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</si>
  <si>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</si>
  <si>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</si>
  <si>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</si>
  <si>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</si>
  <si>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</si>
  <si>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</si>
  <si>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</si>
  <si>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</si>
  <si>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</si>
  <si>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</si>
  <si>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</si>
  <si>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</si>
  <si>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</si>
  <si>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</si>
  <si>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</si>
  <si>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</si>
  <si>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</si>
  <si>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</si>
  <si>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</si>
  <si>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</si>
  <si>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</si>
  <si>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</si>
  <si>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</si>
  <si>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</si>
  <si>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</si>
  <si>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</si>
  <si>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</si>
  <si>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</si>
  <si>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</si>
  <si>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</si>
  <si>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</si>
  <si>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</si>
  <si>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</si>
  <si>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</si>
  <si>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</si>
  <si>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</si>
  <si>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</si>
  <si>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</si>
  <si>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</si>
  <si>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</si>
  <si>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</si>
  <si>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</si>
  <si>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</si>
  <si>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</si>
  <si>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</si>
  <si>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</si>
  <si>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</si>
  <si>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</si>
  <si>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</si>
  <si>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</si>
  <si>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</si>
  <si>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</si>
  <si>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</si>
  <si>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</si>
  <si>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</si>
  <si>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</si>
  <si>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</si>
  <si>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</si>
  <si>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</si>
  <si>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</si>
  <si>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</si>
  <si>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</si>
  <si>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</si>
  <si>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</si>
  <si>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</si>
  <si>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</si>
  <si>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</si>
  <si>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</si>
  <si>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</si>
  <si>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</si>
  <si>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</si>
  <si>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</si>
  <si>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</si>
  <si>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</si>
  <si>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</si>
  <si>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</si>
  <si>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</si>
  <si>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</si>
  <si>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</si>
  <si>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</si>
  <si>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</si>
  <si>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</si>
  <si>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</si>
  <si>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</si>
  <si>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</si>
  <si>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</si>
  <si>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</si>
  <si>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</si>
  <si>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</si>
  <si>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</si>
  <si>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</si>
  <si>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</si>
  <si>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</si>
  <si>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</si>
  <si>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</si>
  <si>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</si>
  <si>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</si>
  <si>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</si>
  <si>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</si>
  <si>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</si>
  <si>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</si>
  <si>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</si>
  <si>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</si>
  <si>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</si>
  <si>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</si>
  <si>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</si>
  <si>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</si>
  <si>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</si>
  <si>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</si>
  <si>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</si>
  <si>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</si>
  <si>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</si>
  <si>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</si>
  <si>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</si>
  <si>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</si>
  <si>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</si>
  <si>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</si>
  <si>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</si>
  <si>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</si>
  <si>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</si>
  <si>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</si>
  <si>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</si>
  <si>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</si>
  <si>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</si>
  <si>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</si>
  <si>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</si>
  <si>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</si>
  <si>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</si>
  <si>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</si>
  <si>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</si>
  <si>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</si>
  <si>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</si>
  <si>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</si>
  <si>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</si>
  <si>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</si>
  <si>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</si>
  <si>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</si>
  <si>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</si>
  <si>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</si>
  <si>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</si>
  <si>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</si>
  <si>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</si>
  <si>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</si>
  <si>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</si>
  <si>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</si>
  <si>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</si>
  <si>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일일 - 정예던전 클리어 누적 횟수 3회</t>
  </si>
  <si>
    <t>일일 - 요일던전 클리어 누적 횟수 1회</t>
  </si>
  <si>
    <t>일일 - 장비아이템 획득 누적 갯수 10회</t>
  </si>
  <si>
    <t>List</t>
    <phoneticPr fontId="2" type="noConversion"/>
  </si>
  <si>
    <t>Type</t>
    <phoneticPr fontId="2" type="noConversion"/>
  </si>
  <si>
    <t>Trophy</t>
  </si>
  <si>
    <t>월간 - 결투장 참가 누적 횟수 100회</t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</si>
  <si>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</si>
  <si>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</si>
  <si>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</si>
  <si>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</si>
  <si>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</si>
  <si>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</si>
  <si>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</si>
  <si>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</si>
  <si>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</si>
  <si>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</si>
  <si>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</si>
  <si>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</si>
  <si>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</si>
  <si>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</si>
  <si>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</si>
  <si>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</si>
  <si>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</si>
  <si>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</si>
  <si>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</si>
  <si>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</si>
  <si>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</si>
  <si>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</si>
  <si>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</si>
  <si>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</si>
  <si>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</si>
  <si>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</si>
  <si>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</si>
  <si>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</si>
  <si>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</si>
  <si>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</si>
  <si>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</si>
  <si>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</si>
  <si>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</si>
  <si>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</si>
  <si>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</si>
  <si>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</si>
  <si>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</si>
  <si>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</si>
  <si>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</si>
  <si>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</si>
  <si>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</si>
  <si>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</si>
  <si>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</si>
  <si>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</si>
  <si>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</si>
  <si>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</si>
  <si>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</si>
  <si>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</si>
  <si>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</si>
  <si>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</si>
  <si>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</si>
  <si>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</si>
  <si>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</si>
  <si>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</si>
  <si>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</si>
  <si>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</si>
  <si>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</si>
  <si>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</si>
  <si>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</si>
  <si>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</si>
  <si>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</si>
  <si>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</si>
  <si>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</si>
  <si>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</si>
  <si>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</si>
  <si>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</si>
  <si>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</si>
  <si>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</si>
  <si>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파티</t>
    <phoneticPr fontId="2" type="noConversion"/>
  </si>
  <si>
    <t>보물상자</t>
    <phoneticPr fontId="2" type="noConversion"/>
  </si>
  <si>
    <t>Gold</t>
    <phoneticPr fontId="2" type="noConversion"/>
  </si>
  <si>
    <t>Gold</t>
    <phoneticPr fontId="2" type="noConversion"/>
  </si>
  <si>
    <t>뽑기권 종류</t>
    <phoneticPr fontId="2" type="noConversion"/>
  </si>
  <si>
    <t>무기 뽑기권</t>
    <phoneticPr fontId="2" type="noConversion"/>
  </si>
  <si>
    <t>방어구 뽑기권</t>
    <phoneticPr fontId="2" type="noConversion"/>
  </si>
  <si>
    <t>장신구 뽑기권</t>
    <phoneticPr fontId="2" type="noConversion"/>
  </si>
  <si>
    <t>룬스톤 뽑기권</t>
    <phoneticPr fontId="2" type="noConversion"/>
  </si>
  <si>
    <t>투구 뽑기권</t>
    <phoneticPr fontId="2" type="noConversion"/>
  </si>
  <si>
    <t>갑옷 뽑기권</t>
    <phoneticPr fontId="2" type="noConversion"/>
  </si>
  <si>
    <t>하의 뽑기권</t>
    <phoneticPr fontId="2" type="noConversion"/>
  </si>
  <si>
    <t>장갑 뽑기권</t>
    <phoneticPr fontId="2" type="noConversion"/>
  </si>
  <si>
    <t>부츠 뽑기권</t>
    <phoneticPr fontId="2" type="noConversion"/>
  </si>
  <si>
    <t>목걸이 뽑기권</t>
    <phoneticPr fontId="2" type="noConversion"/>
  </si>
  <si>
    <t>반지 뽑기권</t>
    <phoneticPr fontId="2" type="noConversion"/>
  </si>
  <si>
    <t>3성 뽑기권</t>
    <phoneticPr fontId="2" type="noConversion"/>
  </si>
  <si>
    <t>4성 뽑기권</t>
  </si>
  <si>
    <t>5성 뽑기권</t>
  </si>
  <si>
    <t>6성 뽑기권</t>
  </si>
  <si>
    <t>7성 뽑기권</t>
  </si>
  <si>
    <t>1~3성 뽑기권</t>
    <phoneticPr fontId="2" type="noConversion"/>
  </si>
  <si>
    <t>3~5성 뽑기권</t>
    <phoneticPr fontId="2" type="noConversion"/>
  </si>
  <si>
    <t>4~5성 뽑기권</t>
    <phoneticPr fontId="2" type="noConversion"/>
  </si>
  <si>
    <t>4~7성 뽑기권</t>
    <phoneticPr fontId="2" type="noConversion"/>
  </si>
  <si>
    <t>5~7성 뽑기권</t>
    <phoneticPr fontId="2" type="noConversion"/>
  </si>
  <si>
    <t>3~4성 뽑기권</t>
    <phoneticPr fontId="2" type="noConversion"/>
  </si>
  <si>
    <t>뽑기권 등급별 확률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</si>
  <si>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</si>
  <si>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</si>
  <si>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</si>
  <si>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</si>
  <si>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</si>
  <si>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</si>
  <si>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</si>
  <si>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</si>
  <si>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</si>
  <si>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</si>
  <si>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</si>
  <si>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</si>
  <si>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</si>
  <si>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</si>
  <si>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</si>
  <si>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</si>
  <si>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</si>
  <si>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</si>
  <si>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</si>
  <si>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</si>
  <si>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</si>
  <si>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</si>
  <si>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</si>
  <si>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</si>
  <si>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</si>
  <si>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</si>
  <si>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</si>
  <si>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</si>
  <si>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</si>
  <si>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</si>
  <si>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</si>
  <si>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</si>
  <si>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</si>
  <si>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</si>
  <si>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</si>
  <si>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</si>
  <si>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</si>
  <si>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</si>
  <si>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</si>
  <si>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</si>
  <si>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</si>
  <si>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뽑기권
종류별 등급</t>
    <phoneticPr fontId="2" type="noConversion"/>
  </si>
  <si>
    <t>* 일반 &amp; 고급 장비 뽑기에서 4~5성 장비 당첨 시 [녹스] 아이템 당첨 가능</t>
    <phoneticPr fontId="2" type="noConversion"/>
  </si>
  <si>
    <t>[녹스] 무기 4성 뽑기권</t>
    <phoneticPr fontId="2" type="noConversion"/>
  </si>
  <si>
    <t>[녹스] 무기 5성 뽑기권</t>
  </si>
  <si>
    <t>[녹스] 무기 6성 뽑기권</t>
  </si>
  <si>
    <t>[녹스] 무기 7성 뽑기권</t>
  </si>
  <si>
    <t>[녹스] 장비 4성 뽑기권</t>
  </si>
  <si>
    <t>[녹스] 장비 5성 뽑기권</t>
  </si>
  <si>
    <t>[녹스] 장비 6성 뽑기권</t>
  </si>
  <si>
    <t>[녹스] 장비 7성 뽑기권</t>
  </si>
  <si>
    <t>[녹스] 장신구 4성 뽑기권</t>
  </si>
  <si>
    <t>[녹스] 장신구 5성 뽑기권</t>
  </si>
  <si>
    <t>[녹스] 장신구 6성 뽑기권</t>
  </si>
  <si>
    <t>[녹스] 장신구 7성 뽑기권</t>
  </si>
  <si>
    <t>* 일반 뽑기권에는 [녹스] 아이템 당첨 불가</t>
    <phoneticPr fontId="2" type="noConversion"/>
  </si>
  <si>
    <t>* [녹스] 아이템 전용 뽑기권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</si>
  <si>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</si>
  <si>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</si>
  <si>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</si>
  <si>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</si>
  <si>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</si>
  <si>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</si>
  <si>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</si>
  <si>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</si>
  <si>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</si>
  <si>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</si>
  <si>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</si>
  <si>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</si>
  <si>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[녹스] 장비 뽑기권</t>
    <phoneticPr fontId="2" type="noConversion"/>
  </si>
  <si>
    <t>챔피언(티어1)</t>
    <phoneticPr fontId="27" type="noConversion"/>
  </si>
  <si>
    <t>레전드(티어2)</t>
    <phoneticPr fontId="27" type="noConversion"/>
  </si>
  <si>
    <t>레전드(티어1)</t>
    <phoneticPr fontId="27" type="noConversion"/>
  </si>
  <si>
    <t>마스터(티어3)</t>
    <phoneticPr fontId="27" type="noConversion"/>
  </si>
  <si>
    <t>마스터(티어2)</t>
    <phoneticPr fontId="27" type="noConversion"/>
  </si>
  <si>
    <t>마스터(티어1)</t>
    <phoneticPr fontId="27" type="noConversion"/>
  </si>
  <si>
    <t>프리미어(티어3)</t>
    <phoneticPr fontId="27" type="noConversion"/>
  </si>
  <si>
    <t>프리미어(티어2)</t>
    <phoneticPr fontId="27" type="noConversion"/>
  </si>
  <si>
    <t>프리미어(티어1)</t>
    <phoneticPr fontId="27" type="noConversion"/>
  </si>
  <si>
    <t>챌린저(티어3)</t>
    <phoneticPr fontId="27" type="noConversion"/>
  </si>
  <si>
    <t>챌린저(티어2)</t>
    <phoneticPr fontId="27" type="noConversion"/>
  </si>
  <si>
    <t>챌린저(티어1)</t>
    <phoneticPr fontId="27" type="noConversion"/>
  </si>
  <si>
    <t>루키(티어3)</t>
    <phoneticPr fontId="27" type="noConversion"/>
  </si>
  <si>
    <t>루키(티어2)</t>
    <phoneticPr fontId="27" type="noConversion"/>
  </si>
  <si>
    <t>루키(티어1)</t>
    <phoneticPr fontId="27" type="noConversion"/>
  </si>
  <si>
    <t>클래식(티어1)</t>
    <phoneticPr fontId="27" type="noConversion"/>
  </si>
  <si>
    <t>SeasonGemReward</t>
    <phoneticPr fontId="27" type="noConversion"/>
  </si>
  <si>
    <t>SeasonItemRewardGTC</t>
    <phoneticPr fontId="27" type="noConversion"/>
  </si>
  <si>
    <t>SeasonItemRewardCount</t>
    <phoneticPr fontId="27" type="noConversion"/>
  </si>
  <si>
    <t>&gt; 결투장 리그별 보상</t>
    <phoneticPr fontId="2" type="noConversion"/>
  </si>
  <si>
    <t>RankGrade</t>
    <phoneticPr fontId="27" type="noConversion"/>
  </si>
  <si>
    <t>6성 룬스톤 뽑기권</t>
  </si>
  <si>
    <t>5성 룬스톤 뽑기권</t>
  </si>
  <si>
    <t>4성 룬스톤 뽑기권</t>
  </si>
  <si>
    <t>3성 룬스톤 뽑기권</t>
  </si>
  <si>
    <t>캐릭터 레벨 Lv.5 달성</t>
  </si>
  <si>
    <t>캐릭터 레벨 Lv.10 달성</t>
  </si>
  <si>
    <t>캐릭터 레벨 Lv.15 달성</t>
  </si>
  <si>
    <t>캐릭터 레벨 Lv.20 달성</t>
  </si>
  <si>
    <t>캐릭터 레벨 Lv.25 달성</t>
  </si>
  <si>
    <t>캐릭터 레벨 Lv.30 달성</t>
  </si>
  <si>
    <t>캐릭터 레벨 Lv.35 달성</t>
  </si>
  <si>
    <t>캐릭터 레벨 Lv.40 달성</t>
  </si>
  <si>
    <t>캐릭터 레벨 Lv.45 달성</t>
  </si>
  <si>
    <t>캐릭터 레벨 Lv.50 달성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</si>
  <si>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</si>
  <si>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</si>
  <si>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</si>
  <si>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</si>
  <si>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</si>
  <si>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</si>
  <si>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</si>
  <si>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</si>
  <si>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</si>
  <si>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</si>
  <si>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</si>
  <si>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</si>
  <si>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</si>
  <si>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</si>
  <si>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</si>
  <si>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</si>
  <si>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</si>
  <si>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</si>
  <si>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</si>
  <si>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</si>
  <si>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</si>
  <si>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</si>
  <si>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</si>
  <si>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</si>
  <si>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</si>
  <si>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</si>
  <si>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</si>
  <si>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</si>
  <si>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</si>
  <si>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</si>
  <si>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</si>
  <si>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</si>
  <si>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</si>
  <si>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</si>
  <si>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</si>
  <si>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</si>
  <si>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</si>
  <si>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</si>
  <si>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</si>
  <si>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</si>
  <si>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</si>
  <si>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</si>
  <si>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</si>
  <si>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</si>
  <si>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</si>
  <si>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</si>
  <si>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</si>
  <si>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</si>
  <si>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</si>
  <si>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</si>
  <si>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</si>
  <si>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</si>
  <si>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</si>
  <si>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</si>
  <si>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</si>
  <si>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</si>
  <si>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</si>
  <si>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</si>
  <si>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</si>
  <si>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</si>
  <si>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</si>
  <si>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캐릭터 스킬 초기화 누적 횟수 3 회</t>
  </si>
  <si>
    <t>캐릭터 스킬 초기화 누적 횟수 5 회</t>
  </si>
  <si>
    <t>캐릭터 스킬 초기화 누적 횟수 10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</si>
  <si>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</si>
  <si>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</si>
  <si>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</si>
  <si>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</si>
  <si>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</si>
  <si>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</si>
  <si>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</si>
  <si>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</si>
  <si>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</si>
  <si>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</si>
  <si>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</si>
  <si>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</si>
  <si>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</si>
  <si>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</si>
  <si>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</si>
  <si>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</si>
  <si>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</si>
  <si>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</si>
  <si>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</si>
  <si>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</si>
  <si>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</si>
  <si>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</si>
  <si>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</si>
  <si>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</si>
  <si>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</si>
  <si>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</si>
  <si>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</si>
  <si>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</si>
  <si>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</si>
  <si>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</si>
  <si>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</si>
  <si>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</si>
  <si>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</si>
  <si>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</si>
  <si>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</si>
  <si>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</si>
  <si>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</si>
  <si>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</si>
  <si>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</si>
  <si>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</si>
  <si>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</si>
  <si>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</si>
  <si>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</si>
  <si>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</si>
  <si>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</si>
  <si>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</si>
  <si>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</si>
  <si>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</si>
  <si>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</si>
  <si>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</si>
  <si>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</si>
  <si>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</si>
  <si>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</si>
  <si>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수호자 스킬 초기화 누적 횟수 3 회</t>
  </si>
  <si>
    <t>수호자 스킬 초기화 누적 횟수 5 회</t>
  </si>
  <si>
    <t>수호자 스킬 초기화 누적 횟수 10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</si>
  <si>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</si>
  <si>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</si>
  <si>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</si>
  <si>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</si>
  <si>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</si>
  <si>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</si>
  <si>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</si>
  <si>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</si>
  <si>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</si>
  <si>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</si>
  <si>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</si>
  <si>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</si>
  <si>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</si>
  <si>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</si>
  <si>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</si>
  <si>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</si>
  <si>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</si>
  <si>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</si>
  <si>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</si>
  <si>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</si>
  <si>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</si>
  <si>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</si>
  <si>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</si>
  <si>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</si>
  <si>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</si>
  <si>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</si>
  <si>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</si>
  <si>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</si>
  <si>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</si>
  <si>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</si>
  <si>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</si>
  <si>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</si>
  <si>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</si>
  <si>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</si>
  <si>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</si>
  <si>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</si>
  <si>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</si>
  <si>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</si>
  <si>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</si>
  <si>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</si>
  <si>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</si>
  <si>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</si>
  <si>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</si>
  <si>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</si>
  <si>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</si>
  <si>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</si>
  <si>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</si>
  <si>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</si>
  <si>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</si>
  <si>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</si>
  <si>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</si>
  <si>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</si>
  <si>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</si>
  <si>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</si>
  <si>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</si>
  <si>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</si>
  <si>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</si>
  <si>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</si>
  <si>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</si>
  <si>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</si>
  <si>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</si>
  <si>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</si>
  <si>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</si>
  <si>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</si>
  <si>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</si>
  <si>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</si>
  <si>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</si>
  <si>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</si>
  <si>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</si>
  <si>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</si>
  <si>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</si>
  <si>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</si>
  <si>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</si>
  <si>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</si>
  <si>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</si>
  <si>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</si>
  <si>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</si>
  <si>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</si>
  <si>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</si>
  <si>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</si>
  <si>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</si>
  <si>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</si>
  <si>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</si>
  <si>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</si>
  <si>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</si>
  <si>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</si>
  <si>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</si>
  <si>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</si>
  <si>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</si>
  <si>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</si>
  <si>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</si>
  <si>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</si>
  <si>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</si>
  <si>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</si>
  <si>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</si>
  <si>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결투장 루키 리그 승급</t>
  </si>
  <si>
    <t>결투장 챌린저 리그 승급</t>
  </si>
  <si>
    <t>결투장 프리미어 리그 승급</t>
  </si>
  <si>
    <t>결투장 마스터 리그 승급</t>
  </si>
  <si>
    <t>결투장 레전드 리그 승급</t>
  </si>
  <si>
    <t>결투장 챔피언 리그 승급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</si>
  <si>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</si>
  <si>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</si>
  <si>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</si>
  <si>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</si>
  <si>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</si>
  <si>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</si>
  <si>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</si>
  <si>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</si>
  <si>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</si>
  <si>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</si>
  <si>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</si>
  <si>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</si>
  <si>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</si>
  <si>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</si>
  <si>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</si>
  <si>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</si>
  <si>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</si>
  <si>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</si>
  <si>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</si>
  <si>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</si>
  <si>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</si>
  <si>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</si>
  <si>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</si>
  <si>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</si>
  <si>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</si>
  <si>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</si>
  <si>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</si>
  <si>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</si>
  <si>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</si>
  <si>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</si>
  <si>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</si>
  <si>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</si>
  <si>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</si>
  <si>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</si>
  <si>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</si>
  <si>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</si>
  <si>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</si>
  <si>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</si>
  <si>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</si>
  <si>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</si>
  <si>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</si>
  <si>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</si>
  <si>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</si>
  <si>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</si>
  <si>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</si>
  <si>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</si>
  <si>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</si>
  <si>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</si>
  <si>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</si>
  <si>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</si>
  <si>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</si>
  <si>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</si>
  <si>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</si>
  <si>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</si>
  <si>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</si>
  <si>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</si>
  <si>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</si>
  <si>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</si>
  <si>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</si>
  <si>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</si>
  <si>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</si>
  <si>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</si>
  <si>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</si>
  <si>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</si>
  <si>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</si>
  <si>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</si>
  <si>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</si>
  <si>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</si>
  <si>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</si>
  <si>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</si>
  <si>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</si>
  <si>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</si>
  <si>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</si>
  <si>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</si>
  <si>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</si>
  <si>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</si>
  <si>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</si>
  <si>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</si>
  <si>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</si>
  <si>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</si>
  <si>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</si>
  <si>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</si>
  <si>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</si>
  <si>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</si>
  <si>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</si>
  <si>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</si>
  <si>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</si>
  <si>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</si>
  <si>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</si>
  <si>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</si>
  <si>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</si>
  <si>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</si>
  <si>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</si>
  <si>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</si>
  <si>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</si>
  <si>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</si>
  <si>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</si>
  <si>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</si>
  <si>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</si>
  <si>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</si>
  <si>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</si>
  <si>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</si>
  <si>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</si>
  <si>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</si>
  <si>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</si>
  <si>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</si>
  <si>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</si>
  <si>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</si>
  <si>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</si>
  <si>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</si>
  <si>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</si>
  <si>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</si>
  <si>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</si>
  <si>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</si>
  <si>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</si>
  <si>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</si>
  <si>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</si>
  <si>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</si>
  <si>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</si>
  <si>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</si>
  <si>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</si>
  <si>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</si>
  <si>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</si>
  <si>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</si>
  <si>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</si>
  <si>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</si>
  <si>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</si>
  <si>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</si>
  <si>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</si>
  <si>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</si>
  <si>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</si>
  <si>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</si>
  <si>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</si>
  <si>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</si>
  <si>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</si>
  <si>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</si>
  <si>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</si>
  <si>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</si>
  <si>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</si>
  <si>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</si>
  <si>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</si>
  <si>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</si>
  <si>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</si>
  <si>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</si>
  <si>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</si>
  <si>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</si>
  <si>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</si>
  <si>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</si>
  <si>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</si>
  <si>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</si>
  <si>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</si>
  <si>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</si>
  <si>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</si>
  <si>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</si>
  <si>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</si>
  <si>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일일 - 일일미션 클리어 항목 누적 횟수 6회</t>
  </si>
  <si>
    <t>일일 - 일반던전 클리어 누적 횟수 5회</t>
  </si>
  <si>
    <t>일일 - 균열던전 참가 누적 횟수 2회</t>
  </si>
  <si>
    <t>일일 - 결투장 참가 누적 횟수 3회</t>
  </si>
  <si>
    <t>주간 - 주간미션 클리어 항목 누적 횟수 8회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</si>
  <si>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</si>
  <si>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</si>
  <si>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</si>
  <si>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</si>
  <si>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</si>
  <si>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50개</t>
  </si>
  <si>
    <t>주간 - 장비아이템 강화 누적 횟수 5회</t>
  </si>
  <si>
    <t>주간 - 장비아이템 분해 누적 갯수 20개</t>
  </si>
  <si>
    <t>월간 - 주간미션 올클리어 항목 누적 횟수 3회</t>
  </si>
  <si>
    <t>월간 - 일반던전 클리어 누적 횟수 100회</t>
  </si>
  <si>
    <t>월간 - 정예던전 클리어 누적 횟수 50회</t>
  </si>
  <si>
    <t>월간 - 요일던전 클리어 누적 횟수 50회</t>
  </si>
  <si>
    <t>월간 - 균열던전 참가 누적 횟수 100회</t>
  </si>
  <si>
    <t>월간 - 초월던전 참가 누적 횟수 50회</t>
  </si>
  <si>
    <t>월간 - 룬스톤 획득 누적 갯수 10회</t>
  </si>
  <si>
    <t>월간 - 균열석 획득 누적 갯수 50회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</si>
  <si>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</si>
  <si>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</si>
  <si>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</si>
  <si>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</si>
  <si>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25 회</t>
  </si>
  <si>
    <t>업적 - 룬스톤 합성 횟수 30 회</t>
  </si>
  <si>
    <t>업적 - 룬스톤 합성 횟수 35 회</t>
  </si>
  <si>
    <t>업적 - 룬스톤 합성 횟수 40 회</t>
  </si>
  <si>
    <t>업적 - 룬스톤 합성 횟수 45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</si>
  <si>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</si>
  <si>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</si>
  <si>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</si>
  <si>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</si>
  <si>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</si>
  <si>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</si>
  <si>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</si>
  <si>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</si>
  <si>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</si>
  <si>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</si>
  <si>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350 회</t>
  </si>
  <si>
    <t>업적 - 룬스톤 합성 횟수 400 회</t>
  </si>
  <si>
    <t>업적 - 룬스톤 합성 횟수 450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</si>
  <si>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</si>
  <si>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</si>
  <si>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</si>
  <si>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</si>
  <si>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</si>
  <si>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</si>
  <si>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</si>
  <si>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</si>
  <si>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</si>
  <si>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</si>
  <si>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</si>
  <si>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</si>
  <si>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</si>
  <si>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</si>
  <si>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</si>
  <si>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</si>
  <si>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</si>
  <si>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</si>
  <si>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</si>
  <si>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</si>
  <si>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</si>
  <si>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</si>
  <si>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</si>
  <si>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</si>
  <si>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</si>
  <si>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</si>
  <si>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</si>
  <si>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</si>
  <si>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</si>
  <si>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</si>
  <si>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</si>
  <si>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</si>
  <si>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</si>
  <si>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</si>
  <si>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</si>
  <si>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</si>
  <si>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</si>
  <si>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</si>
  <si>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</si>
  <si>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</si>
  <si>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</si>
  <si>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</si>
  <si>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</si>
  <si>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</si>
  <si>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</si>
  <si>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</si>
  <si>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</si>
  <si>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총합</t>
    <phoneticPr fontId="2" type="noConversion"/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</si>
  <si>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</si>
  <si>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</si>
  <si>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</si>
  <si>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</si>
  <si>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</si>
  <si>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</si>
  <si>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</si>
  <si>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</si>
  <si>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</si>
  <si>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5성 귀걸이 뽑기권 X1</t>
    <phoneticPr fontId="2" type="noConversion"/>
  </si>
  <si>
    <t>5성 반지 뽑기권 X1</t>
    <phoneticPr fontId="2" type="noConversion"/>
  </si>
  <si>
    <t>5성 룬스톤 뽑기권 X1</t>
    <phoneticPr fontId="2" type="noConversion"/>
  </si>
  <si>
    <t>-</t>
    <phoneticPr fontId="2" type="noConversion"/>
  </si>
  <si>
    <t>-</t>
    <phoneticPr fontId="2" type="noConversion"/>
  </si>
  <si>
    <t>Account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</si>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</sst>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000_);[Red]\(0.0000\)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</fonts>
  <fills count="6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46" borderId="18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0" fontId="21" fillId="52" borderId="33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177" fontId="3" fillId="41" borderId="49" xfId="41" applyNumberFormat="1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0" fontId="3" fillId="54" borderId="18" xfId="0" applyFont="1" applyFill="1" applyBorder="1" applyAlignment="1">
      <alignment horizontal="left" vertical="center"/>
    </xf>
    <xf numFmtId="177" fontId="3" fillId="53" borderId="18" xfId="41" applyNumberFormat="1" applyFont="1" applyFill="1" applyBorder="1">
      <alignment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0" fontId="3" fillId="59" borderId="49" xfId="0" applyFont="1" applyFill="1" applyBorder="1" applyAlignment="1">
      <alignment horizontal="left" vertical="center"/>
    </xf>
    <xf numFmtId="0" fontId="3" fillId="59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41" borderId="49" xfId="0" applyFont="1" applyFill="1" applyBorder="1" applyAlignment="1">
      <alignment horizontal="center" vertical="center"/>
    </xf>
    <xf numFmtId="0" fontId="3" fillId="57" borderId="49" xfId="0" applyFont="1" applyFill="1" applyBorder="1" applyAlignment="1">
      <alignment horizontal="left" vertical="center"/>
    </xf>
    <xf numFmtId="0" fontId="3" fillId="57" borderId="49" xfId="0" applyFont="1" applyFill="1" applyBorder="1" applyAlignment="1">
      <alignment horizontal="center" vertical="center"/>
    </xf>
    <xf numFmtId="0" fontId="3" fillId="34" borderId="49" xfId="0" applyFont="1" applyFill="1" applyBorder="1" applyAlignment="1">
      <alignment horizontal="center" vertical="center"/>
    </xf>
    <xf numFmtId="0" fontId="3" fillId="56" borderId="49" xfId="0" applyFont="1" applyFill="1" applyBorder="1" applyAlignment="1">
      <alignment horizontal="left" vertical="center"/>
    </xf>
    <xf numFmtId="0" fontId="3" fillId="56" borderId="49" xfId="0" applyFont="1" applyFill="1" applyBorder="1" applyAlignment="1">
      <alignment horizontal="center" vertical="center"/>
    </xf>
    <xf numFmtId="0" fontId="3" fillId="34" borderId="49" xfId="0" applyFont="1" applyFill="1" applyBorder="1" applyAlignment="1">
      <alignment horizontal="left" vertical="center"/>
    </xf>
    <xf numFmtId="41" fontId="28" fillId="45" borderId="52" xfId="48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41" borderId="49" xfId="48" applyFont="1" applyFill="1" applyBorder="1" applyAlignment="1">
      <alignment horizontal="center" vertical="center"/>
    </xf>
    <xf numFmtId="41" fontId="22" fillId="34" borderId="49" xfId="48" applyFont="1" applyFill="1" applyBorder="1" applyAlignment="1">
      <alignment horizontal="center" vertical="center"/>
    </xf>
    <xf numFmtId="41" fontId="22" fillId="41" borderId="49" xfId="48" applyFont="1" applyFill="1" applyBorder="1" applyAlignment="1">
      <alignment horizontal="center" vertical="top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3" xfId="48" applyFont="1" applyFill="1" applyBorder="1" applyAlignment="1">
      <alignment horizontal="center" vertical="top"/>
    </xf>
    <xf numFmtId="41" fontId="22" fillId="41" borderId="13" xfId="48" applyFont="1" applyFill="1" applyBorder="1" applyAlignment="1">
      <alignment horizontal="center" vertical="top"/>
    </xf>
    <xf numFmtId="41" fontId="22" fillId="41" borderId="14" xfId="48" applyFont="1" applyFill="1" applyBorder="1" applyAlignment="1">
      <alignment horizontal="center" vertical="top"/>
    </xf>
    <xf numFmtId="49" fontId="28" fillId="45" borderId="54" xfId="45" applyNumberFormat="1" applyFont="1" applyFill="1" applyBorder="1" applyAlignment="1">
      <alignment horizontal="center" vertical="center"/>
    </xf>
    <xf numFmtId="49" fontId="28" fillId="45" borderId="55" xfId="45" applyNumberFormat="1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41" borderId="49" xfId="0" applyFont="1" applyFill="1" applyBorder="1" applyAlignment="1">
      <alignment horizontal="center" vertical="center"/>
    </xf>
    <xf numFmtId="41" fontId="22" fillId="34" borderId="46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14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 wrapText="1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(NOX)%20&#48372;&#49345;%20&#49444;&#51221;_2016070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0"/>
  <sheetViews>
    <sheetView tabSelected="1" topLeftCell="B1" workbookViewId="0">
      <selection activeCell="I21" sqref="I21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1" width="8.625" style="2" customWidth="1"/>
    <col min="12" max="14" width="9.625" style="2" customWidth="1"/>
    <col min="15" max="15" width="16.625" style="2" bestFit="1" customWidth="1"/>
    <col min="16" max="21" width="9.625" style="2" customWidth="1"/>
    <col min="22" max="24" width="7.625" style="2" customWidth="1"/>
    <col min="25" max="25" width="8" style="2" bestFit="1" customWidth="1"/>
    <col min="26" max="16384" width="9" style="2"/>
  </cols>
  <sheetData>
    <row r="1" spans="2:25" ht="17.25" thickBot="1"/>
    <row r="2" spans="2:25">
      <c r="B2" s="235"/>
      <c r="C2" s="238"/>
      <c r="D2" s="235" t="s">
        <v>449</v>
      </c>
      <c r="E2" s="236"/>
      <c r="F2" s="236"/>
      <c r="G2" s="236"/>
      <c r="H2" s="236"/>
      <c r="I2" s="236"/>
      <c r="J2" s="237"/>
      <c r="K2" s="238"/>
      <c r="L2" s="235" t="s">
        <v>57</v>
      </c>
      <c r="M2" s="236"/>
      <c r="N2" s="236"/>
      <c r="O2" s="236"/>
      <c r="P2" s="236"/>
      <c r="Q2" s="237"/>
      <c r="R2" s="235" t="s">
        <v>58</v>
      </c>
      <c r="S2" s="236"/>
      <c r="T2" s="236"/>
      <c r="U2" s="238"/>
      <c r="V2" s="235" t="s">
        <v>66</v>
      </c>
      <c r="W2" s="236"/>
      <c r="X2" s="237"/>
      <c r="Y2" s="238"/>
    </row>
    <row r="3" spans="2:25" ht="17.25" thickBot="1">
      <c r="B3" s="244"/>
      <c r="C3" s="245"/>
      <c r="D3" s="72" t="s">
        <v>25</v>
      </c>
      <c r="E3" s="73" t="s">
        <v>59</v>
      </c>
      <c r="F3" s="73" t="s">
        <v>26</v>
      </c>
      <c r="G3" s="73" t="s">
        <v>27</v>
      </c>
      <c r="H3" s="73" t="s">
        <v>28</v>
      </c>
      <c r="I3" s="73" t="s">
        <v>458</v>
      </c>
      <c r="J3" s="75" t="s">
        <v>297</v>
      </c>
      <c r="K3" s="74" t="s">
        <v>52</v>
      </c>
      <c r="L3" s="72" t="s">
        <v>76</v>
      </c>
      <c r="M3" s="73" t="s">
        <v>75</v>
      </c>
      <c r="N3" s="73" t="s">
        <v>29</v>
      </c>
      <c r="O3" s="73" t="s">
        <v>413</v>
      </c>
      <c r="P3" s="73" t="s">
        <v>62</v>
      </c>
      <c r="Q3" s="75" t="s">
        <v>60</v>
      </c>
      <c r="R3" s="72" t="s">
        <v>30</v>
      </c>
      <c r="S3" s="73" t="s">
        <v>31</v>
      </c>
      <c r="T3" s="73" t="s">
        <v>61</v>
      </c>
      <c r="U3" s="74" t="s">
        <v>77</v>
      </c>
      <c r="V3" s="181" t="s">
        <v>67</v>
      </c>
      <c r="W3" s="73" t="s">
        <v>72</v>
      </c>
      <c r="X3" s="75" t="s">
        <v>514</v>
      </c>
      <c r="Y3" s="182" t="s">
        <v>515</v>
      </c>
    </row>
    <row r="4" spans="2:25">
      <c r="B4" s="248" t="s">
        <v>46</v>
      </c>
      <c r="C4" s="64" t="s">
        <v>47</v>
      </c>
      <c r="D4" s="65" t="s">
        <v>54</v>
      </c>
      <c r="E4" s="66" t="s">
        <v>54</v>
      </c>
      <c r="F4" s="66" t="s">
        <v>54</v>
      </c>
      <c r="G4" s="67"/>
      <c r="H4" s="67"/>
      <c r="I4" s="66" t="s">
        <v>54</v>
      </c>
      <c r="J4" s="70"/>
      <c r="K4" s="68"/>
      <c r="L4" s="69"/>
      <c r="M4" s="67"/>
      <c r="N4" s="67"/>
      <c r="O4" s="66" t="s">
        <v>54</v>
      </c>
      <c r="P4" s="66" t="s">
        <v>54</v>
      </c>
      <c r="Q4" s="70"/>
      <c r="R4" s="65" t="s">
        <v>54</v>
      </c>
      <c r="S4" s="66" t="s">
        <v>54</v>
      </c>
      <c r="T4" s="66" t="s">
        <v>54</v>
      </c>
      <c r="U4" s="71" t="s">
        <v>54</v>
      </c>
      <c r="V4" s="69"/>
      <c r="W4" s="67"/>
      <c r="X4" s="70"/>
      <c r="Y4" s="196" t="s">
        <v>312</v>
      </c>
    </row>
    <row r="5" spans="2:25">
      <c r="B5" s="239"/>
      <c r="C5" s="45" t="s">
        <v>48</v>
      </c>
      <c r="D5" s="53"/>
      <c r="E5" s="51"/>
      <c r="F5" s="50" t="s">
        <v>54</v>
      </c>
      <c r="G5" s="51"/>
      <c r="H5" s="51"/>
      <c r="I5" s="51"/>
      <c r="J5" s="50" t="s">
        <v>54</v>
      </c>
      <c r="K5" s="54" t="s">
        <v>54</v>
      </c>
      <c r="L5" s="53"/>
      <c r="M5" s="51"/>
      <c r="N5" s="51"/>
      <c r="O5" s="50" t="s">
        <v>54</v>
      </c>
      <c r="P5" s="50" t="s">
        <v>54</v>
      </c>
      <c r="Q5" s="62" t="s">
        <v>54</v>
      </c>
      <c r="R5" s="49" t="s">
        <v>54</v>
      </c>
      <c r="S5" s="50" t="s">
        <v>54</v>
      </c>
      <c r="T5" s="50" t="s">
        <v>54</v>
      </c>
      <c r="U5" s="54" t="s">
        <v>54</v>
      </c>
      <c r="V5" s="49" t="s">
        <v>8</v>
      </c>
      <c r="W5" s="51"/>
      <c r="X5" s="194"/>
      <c r="Y5" s="196" t="s">
        <v>312</v>
      </c>
    </row>
    <row r="6" spans="2:25">
      <c r="B6" s="239"/>
      <c r="C6" s="45" t="s">
        <v>50</v>
      </c>
      <c r="D6" s="53"/>
      <c r="E6" s="51"/>
      <c r="F6" s="51"/>
      <c r="G6" s="51"/>
      <c r="H6" s="51"/>
      <c r="I6" s="51"/>
      <c r="J6" s="61"/>
      <c r="K6" s="52"/>
      <c r="L6" s="53"/>
      <c r="M6" s="51"/>
      <c r="N6" s="51"/>
      <c r="O6" s="50" t="s">
        <v>54</v>
      </c>
      <c r="P6" s="50" t="s">
        <v>54</v>
      </c>
      <c r="Q6" s="61"/>
      <c r="R6" s="49" t="s">
        <v>54</v>
      </c>
      <c r="S6" s="50" t="s">
        <v>54</v>
      </c>
      <c r="T6" s="51"/>
      <c r="U6" s="54" t="s">
        <v>54</v>
      </c>
      <c r="V6" s="53"/>
      <c r="W6" s="51"/>
      <c r="X6" s="194"/>
      <c r="Y6" s="52"/>
    </row>
    <row r="7" spans="2:25">
      <c r="B7" s="239"/>
      <c r="C7" s="45" t="s">
        <v>65</v>
      </c>
      <c r="D7" s="53"/>
      <c r="E7" s="51"/>
      <c r="F7" s="51"/>
      <c r="G7" s="51"/>
      <c r="H7" s="51"/>
      <c r="I7" s="51"/>
      <c r="J7" s="61"/>
      <c r="K7" s="52"/>
      <c r="L7" s="53"/>
      <c r="M7" s="51"/>
      <c r="N7" s="51"/>
      <c r="O7" s="51"/>
      <c r="P7" s="51"/>
      <c r="Q7" s="61"/>
      <c r="R7" s="48"/>
      <c r="S7" s="50" t="s">
        <v>54</v>
      </c>
      <c r="T7" s="51"/>
      <c r="U7" s="52"/>
      <c r="V7" s="49" t="s">
        <v>54</v>
      </c>
      <c r="W7" s="51"/>
      <c r="X7" s="194"/>
      <c r="Y7" s="52"/>
    </row>
    <row r="8" spans="2:25">
      <c r="B8" s="239"/>
      <c r="C8" s="45" t="s">
        <v>49</v>
      </c>
      <c r="D8" s="53"/>
      <c r="E8" s="51"/>
      <c r="F8" s="51"/>
      <c r="G8" s="50" t="s">
        <v>54</v>
      </c>
      <c r="H8" s="51"/>
      <c r="I8" s="51"/>
      <c r="J8" s="61"/>
      <c r="K8" s="52"/>
      <c r="L8" s="53"/>
      <c r="M8" s="51"/>
      <c r="N8" s="51"/>
      <c r="O8" s="51"/>
      <c r="P8" s="50" t="s">
        <v>54</v>
      </c>
      <c r="Q8" s="61"/>
      <c r="R8" s="53"/>
      <c r="S8" s="51"/>
      <c r="T8" s="51"/>
      <c r="U8" s="52"/>
      <c r="V8" s="53"/>
      <c r="W8" s="51"/>
      <c r="X8" s="194"/>
      <c r="Y8" s="52"/>
    </row>
    <row r="9" spans="2:25">
      <c r="B9" s="240" t="s">
        <v>32</v>
      </c>
      <c r="C9" s="47" t="s">
        <v>32</v>
      </c>
      <c r="D9" s="49" t="s">
        <v>54</v>
      </c>
      <c r="E9" s="50" t="s">
        <v>54</v>
      </c>
      <c r="F9" s="55"/>
      <c r="G9" s="50" t="s">
        <v>54</v>
      </c>
      <c r="H9" s="50" t="s">
        <v>54</v>
      </c>
      <c r="I9" s="63"/>
      <c r="J9" s="63"/>
      <c r="K9" s="56"/>
      <c r="L9" s="57"/>
      <c r="M9" s="55"/>
      <c r="N9" s="50" t="s">
        <v>8</v>
      </c>
      <c r="O9" s="55"/>
      <c r="P9" s="55"/>
      <c r="Q9" s="63"/>
      <c r="R9" s="57"/>
      <c r="S9" s="55"/>
      <c r="T9" s="55"/>
      <c r="U9" s="56"/>
      <c r="V9" s="57"/>
      <c r="W9" s="55"/>
      <c r="X9" s="195"/>
      <c r="Y9" s="196" t="s">
        <v>312</v>
      </c>
    </row>
    <row r="10" spans="2:25">
      <c r="B10" s="242"/>
      <c r="C10" s="47" t="s">
        <v>450</v>
      </c>
      <c r="D10" s="55"/>
      <c r="E10" s="55"/>
      <c r="F10" s="55"/>
      <c r="G10" s="55"/>
      <c r="H10" s="50" t="s">
        <v>8</v>
      </c>
      <c r="I10" s="63"/>
      <c r="J10" s="63"/>
      <c r="K10" s="56"/>
      <c r="L10" s="57"/>
      <c r="M10" s="55"/>
      <c r="N10" s="197" t="s">
        <v>8</v>
      </c>
      <c r="O10" s="55"/>
      <c r="P10" s="55"/>
      <c r="Q10" s="63"/>
      <c r="R10" s="57"/>
      <c r="S10" s="55"/>
      <c r="T10" s="55"/>
      <c r="U10" s="56"/>
      <c r="V10" s="57"/>
      <c r="W10" s="55"/>
      <c r="X10" s="195"/>
      <c r="Y10" s="56"/>
    </row>
    <row r="11" spans="2:25">
      <c r="B11" s="249" t="s">
        <v>36</v>
      </c>
      <c r="C11" s="45" t="s">
        <v>33</v>
      </c>
      <c r="D11" s="49" t="s">
        <v>54</v>
      </c>
      <c r="E11" s="50" t="s">
        <v>54</v>
      </c>
      <c r="F11" s="51"/>
      <c r="G11" s="50" t="s">
        <v>54</v>
      </c>
      <c r="H11" s="50" t="s">
        <v>54</v>
      </c>
      <c r="I11" s="61"/>
      <c r="J11" s="61"/>
      <c r="K11" s="52"/>
      <c r="L11" s="53"/>
      <c r="M11" s="51"/>
      <c r="N11" s="50" t="s">
        <v>8</v>
      </c>
      <c r="O11" s="51"/>
      <c r="P11" s="51"/>
      <c r="Q11" s="61"/>
      <c r="R11" s="53"/>
      <c r="S11" s="51"/>
      <c r="T11" s="51"/>
      <c r="U11" s="52"/>
      <c r="V11" s="53"/>
      <c r="W11" s="51"/>
      <c r="X11" s="194"/>
      <c r="Y11" s="196" t="s">
        <v>312</v>
      </c>
    </row>
    <row r="12" spans="2:25">
      <c r="B12" s="250"/>
      <c r="C12" s="45" t="s">
        <v>85</v>
      </c>
      <c r="D12" s="49" t="s">
        <v>54</v>
      </c>
      <c r="E12" s="50" t="s">
        <v>54</v>
      </c>
      <c r="F12" s="51"/>
      <c r="G12" s="50" t="s">
        <v>54</v>
      </c>
      <c r="H12" s="50" t="s">
        <v>54</v>
      </c>
      <c r="I12" s="61"/>
      <c r="J12" s="61"/>
      <c r="K12" s="52"/>
      <c r="L12" s="53"/>
      <c r="M12" s="51"/>
      <c r="N12" s="50" t="s">
        <v>8</v>
      </c>
      <c r="O12" s="51"/>
      <c r="P12" s="51"/>
      <c r="Q12" s="61"/>
      <c r="R12" s="53"/>
      <c r="S12" s="51"/>
      <c r="T12" s="51"/>
      <c r="U12" s="52"/>
      <c r="V12" s="53"/>
      <c r="W12" s="51"/>
      <c r="X12" s="194"/>
      <c r="Y12" s="196" t="s">
        <v>312</v>
      </c>
    </row>
    <row r="13" spans="2:25">
      <c r="B13" s="250"/>
      <c r="C13" s="45" t="s">
        <v>34</v>
      </c>
      <c r="D13" s="49" t="s">
        <v>54</v>
      </c>
      <c r="E13" s="50" t="s">
        <v>54</v>
      </c>
      <c r="F13" s="51"/>
      <c r="G13" s="50" t="s">
        <v>54</v>
      </c>
      <c r="H13" s="50" t="s">
        <v>54</v>
      </c>
      <c r="I13" s="61"/>
      <c r="J13" s="61"/>
      <c r="K13" s="52"/>
      <c r="L13" s="53"/>
      <c r="M13" s="51"/>
      <c r="N13" s="50" t="s">
        <v>8</v>
      </c>
      <c r="O13" s="51"/>
      <c r="P13" s="51"/>
      <c r="Q13" s="61"/>
      <c r="R13" s="53"/>
      <c r="S13" s="51"/>
      <c r="T13" s="51"/>
      <c r="U13" s="52"/>
      <c r="V13" s="53"/>
      <c r="W13" s="51"/>
      <c r="X13" s="194"/>
      <c r="Y13" s="196" t="s">
        <v>312</v>
      </c>
    </row>
    <row r="14" spans="2:25">
      <c r="B14" s="250"/>
      <c r="C14" s="45" t="s">
        <v>35</v>
      </c>
      <c r="D14" s="49" t="s">
        <v>54</v>
      </c>
      <c r="E14" s="50" t="s">
        <v>54</v>
      </c>
      <c r="F14" s="51"/>
      <c r="G14" s="50" t="s">
        <v>54</v>
      </c>
      <c r="H14" s="50" t="s">
        <v>54</v>
      </c>
      <c r="I14" s="61"/>
      <c r="J14" s="61"/>
      <c r="K14" s="52"/>
      <c r="L14" s="53"/>
      <c r="M14" s="51"/>
      <c r="N14" s="50" t="s">
        <v>8</v>
      </c>
      <c r="O14" s="51"/>
      <c r="P14" s="51"/>
      <c r="Q14" s="61"/>
      <c r="R14" s="53"/>
      <c r="S14" s="51"/>
      <c r="T14" s="51"/>
      <c r="U14" s="52"/>
      <c r="V14" s="53"/>
      <c r="W14" s="51"/>
      <c r="X14" s="194"/>
      <c r="Y14" s="196" t="s">
        <v>312</v>
      </c>
    </row>
    <row r="15" spans="2:25">
      <c r="B15" s="250"/>
      <c r="C15" s="45" t="s">
        <v>55</v>
      </c>
      <c r="D15" s="49" t="s">
        <v>54</v>
      </c>
      <c r="E15" s="50" t="s">
        <v>54</v>
      </c>
      <c r="F15" s="51"/>
      <c r="G15" s="50" t="s">
        <v>54</v>
      </c>
      <c r="H15" s="50" t="s">
        <v>54</v>
      </c>
      <c r="I15" s="61"/>
      <c r="J15" s="61"/>
      <c r="K15" s="52"/>
      <c r="L15" s="53"/>
      <c r="M15" s="51"/>
      <c r="N15" s="50" t="s">
        <v>8</v>
      </c>
      <c r="O15" s="51"/>
      <c r="P15" s="51"/>
      <c r="Q15" s="61"/>
      <c r="R15" s="53"/>
      <c r="S15" s="51"/>
      <c r="T15" s="51"/>
      <c r="U15" s="52"/>
      <c r="V15" s="53"/>
      <c r="W15" s="51"/>
      <c r="X15" s="194"/>
      <c r="Y15" s="196" t="s">
        <v>312</v>
      </c>
    </row>
    <row r="16" spans="2:25">
      <c r="B16" s="250"/>
      <c r="C16" s="45" t="s">
        <v>451</v>
      </c>
      <c r="D16" s="51"/>
      <c r="E16" s="51"/>
      <c r="F16" s="51"/>
      <c r="G16" s="51"/>
      <c r="H16" s="50" t="s">
        <v>8</v>
      </c>
      <c r="I16" s="51"/>
      <c r="J16" s="61"/>
      <c r="K16" s="52"/>
      <c r="L16" s="53"/>
      <c r="M16" s="51"/>
      <c r="N16" s="197" t="s">
        <v>8</v>
      </c>
      <c r="O16" s="51"/>
      <c r="P16" s="51"/>
      <c r="Q16" s="61"/>
      <c r="R16" s="53"/>
      <c r="S16" s="51"/>
      <c r="T16" s="51"/>
      <c r="U16" s="52"/>
      <c r="V16" s="53"/>
      <c r="W16" s="51"/>
      <c r="X16" s="194"/>
      <c r="Y16" s="52"/>
    </row>
    <row r="17" spans="2:25">
      <c r="B17" s="250"/>
      <c r="C17" s="45" t="s">
        <v>452</v>
      </c>
      <c r="D17" s="51"/>
      <c r="E17" s="51"/>
      <c r="F17" s="51"/>
      <c r="G17" s="51"/>
      <c r="H17" s="50" t="s">
        <v>8</v>
      </c>
      <c r="I17" s="51"/>
      <c r="J17" s="61"/>
      <c r="K17" s="52"/>
      <c r="L17" s="53"/>
      <c r="M17" s="51"/>
      <c r="N17" s="197" t="s">
        <v>8</v>
      </c>
      <c r="O17" s="51"/>
      <c r="P17" s="51"/>
      <c r="Q17" s="61"/>
      <c r="R17" s="53"/>
      <c r="S17" s="51"/>
      <c r="T17" s="51"/>
      <c r="U17" s="52"/>
      <c r="V17" s="53"/>
      <c r="W17" s="51"/>
      <c r="X17" s="194"/>
      <c r="Y17" s="52"/>
    </row>
    <row r="18" spans="2:25">
      <c r="B18" s="250"/>
      <c r="C18" s="45" t="s">
        <v>453</v>
      </c>
      <c r="D18" s="51"/>
      <c r="E18" s="51"/>
      <c r="F18" s="51"/>
      <c r="G18" s="51"/>
      <c r="H18" s="50" t="s">
        <v>8</v>
      </c>
      <c r="I18" s="51"/>
      <c r="J18" s="61"/>
      <c r="K18" s="52"/>
      <c r="L18" s="53"/>
      <c r="M18" s="51"/>
      <c r="N18" s="197" t="s">
        <v>8</v>
      </c>
      <c r="O18" s="51"/>
      <c r="P18" s="51"/>
      <c r="Q18" s="61"/>
      <c r="R18" s="53"/>
      <c r="S18" s="51"/>
      <c r="T18" s="51"/>
      <c r="U18" s="52"/>
      <c r="V18" s="53"/>
      <c r="W18" s="51"/>
      <c r="X18" s="194"/>
      <c r="Y18" s="52"/>
    </row>
    <row r="19" spans="2:25">
      <c r="B19" s="250"/>
      <c r="C19" s="45" t="s">
        <v>454</v>
      </c>
      <c r="D19" s="51"/>
      <c r="E19" s="51"/>
      <c r="F19" s="51"/>
      <c r="G19" s="51"/>
      <c r="H19" s="50" t="s">
        <v>8</v>
      </c>
      <c r="I19" s="51"/>
      <c r="J19" s="61"/>
      <c r="K19" s="52"/>
      <c r="L19" s="53"/>
      <c r="M19" s="51"/>
      <c r="N19" s="197" t="s">
        <v>8</v>
      </c>
      <c r="O19" s="51"/>
      <c r="P19" s="51"/>
      <c r="Q19" s="61"/>
      <c r="R19" s="53"/>
      <c r="S19" s="51"/>
      <c r="T19" s="51"/>
      <c r="U19" s="52"/>
      <c r="V19" s="53"/>
      <c r="W19" s="51"/>
      <c r="X19" s="194"/>
      <c r="Y19" s="52"/>
    </row>
    <row r="20" spans="2:25">
      <c r="B20" s="248"/>
      <c r="C20" s="45" t="s">
        <v>455</v>
      </c>
      <c r="D20" s="51"/>
      <c r="E20" s="51"/>
      <c r="F20" s="51"/>
      <c r="G20" s="51"/>
      <c r="H20" s="50" t="s">
        <v>8</v>
      </c>
      <c r="I20" s="51"/>
      <c r="J20" s="61"/>
      <c r="K20" s="52"/>
      <c r="L20" s="53"/>
      <c r="M20" s="51"/>
      <c r="N20" s="197" t="s">
        <v>8</v>
      </c>
      <c r="O20" s="51"/>
      <c r="P20" s="51"/>
      <c r="Q20" s="61"/>
      <c r="R20" s="53"/>
      <c r="S20" s="51"/>
      <c r="T20" s="51"/>
      <c r="U20" s="52"/>
      <c r="V20" s="53"/>
      <c r="W20" s="51"/>
      <c r="X20" s="194"/>
      <c r="Y20" s="52"/>
    </row>
    <row r="21" spans="2:25">
      <c r="B21" s="240" t="s">
        <v>37</v>
      </c>
      <c r="C21" s="47" t="s">
        <v>38</v>
      </c>
      <c r="D21" s="57"/>
      <c r="E21" s="55"/>
      <c r="F21" s="55"/>
      <c r="G21" s="50" t="s">
        <v>54</v>
      </c>
      <c r="H21" s="55"/>
      <c r="I21" s="63"/>
      <c r="J21" s="63"/>
      <c r="K21" s="56"/>
      <c r="L21" s="57"/>
      <c r="M21" s="55"/>
      <c r="N21" s="197" t="s">
        <v>8</v>
      </c>
      <c r="O21" s="55"/>
      <c r="P21" s="55"/>
      <c r="Q21" s="63"/>
      <c r="R21" s="57"/>
      <c r="S21" s="55"/>
      <c r="T21" s="55"/>
      <c r="U21" s="56"/>
      <c r="V21" s="57"/>
      <c r="W21" s="55"/>
      <c r="X21" s="195"/>
      <c r="Y21" s="196" t="s">
        <v>312</v>
      </c>
    </row>
    <row r="22" spans="2:25">
      <c r="B22" s="241"/>
      <c r="C22" s="47" t="s">
        <v>39</v>
      </c>
      <c r="D22" s="57"/>
      <c r="E22" s="55"/>
      <c r="F22" s="55"/>
      <c r="G22" s="55"/>
      <c r="H22" s="50" t="s">
        <v>54</v>
      </c>
      <c r="I22" s="63"/>
      <c r="J22" s="63"/>
      <c r="K22" s="56"/>
      <c r="L22" s="57"/>
      <c r="M22" s="55"/>
      <c r="N22" s="197" t="s">
        <v>8</v>
      </c>
      <c r="O22" s="55"/>
      <c r="P22" s="55"/>
      <c r="Q22" s="63"/>
      <c r="R22" s="57"/>
      <c r="S22" s="55"/>
      <c r="T22" s="55"/>
      <c r="U22" s="56"/>
      <c r="V22" s="57"/>
      <c r="W22" s="55"/>
      <c r="X22" s="195"/>
      <c r="Y22" s="196" t="s">
        <v>312</v>
      </c>
    </row>
    <row r="23" spans="2:25">
      <c r="B23" s="241"/>
      <c r="C23" s="47" t="s">
        <v>456</v>
      </c>
      <c r="D23" s="57"/>
      <c r="E23" s="55"/>
      <c r="F23" s="55"/>
      <c r="G23" s="50" t="s">
        <v>8</v>
      </c>
      <c r="H23" s="55"/>
      <c r="I23" s="55"/>
      <c r="J23" s="63"/>
      <c r="K23" s="56"/>
      <c r="L23" s="57"/>
      <c r="M23" s="55"/>
      <c r="N23" s="197" t="s">
        <v>8</v>
      </c>
      <c r="O23" s="55"/>
      <c r="P23" s="55"/>
      <c r="Q23" s="63"/>
      <c r="R23" s="57"/>
      <c r="S23" s="55"/>
      <c r="T23" s="55"/>
      <c r="U23" s="56"/>
      <c r="V23" s="57"/>
      <c r="W23" s="55"/>
      <c r="X23" s="195"/>
      <c r="Y23" s="56"/>
    </row>
    <row r="24" spans="2:25">
      <c r="B24" s="242"/>
      <c r="C24" s="47" t="s">
        <v>457</v>
      </c>
      <c r="D24" s="57"/>
      <c r="E24" s="55"/>
      <c r="F24" s="55"/>
      <c r="G24" s="55"/>
      <c r="H24" s="50" t="s">
        <v>8</v>
      </c>
      <c r="I24" s="55"/>
      <c r="J24" s="63"/>
      <c r="K24" s="56"/>
      <c r="L24" s="57"/>
      <c r="M24" s="55"/>
      <c r="N24" s="197" t="s">
        <v>8</v>
      </c>
      <c r="O24" s="55"/>
      <c r="P24" s="55"/>
      <c r="Q24" s="63"/>
      <c r="R24" s="57"/>
      <c r="S24" s="55"/>
      <c r="T24" s="55"/>
      <c r="U24" s="56"/>
      <c r="V24" s="57"/>
      <c r="W24" s="55"/>
      <c r="X24" s="195"/>
      <c r="Y24" s="56"/>
    </row>
    <row r="25" spans="2:25">
      <c r="B25" s="48" t="s">
        <v>63</v>
      </c>
      <c r="C25" s="45" t="s">
        <v>64</v>
      </c>
      <c r="D25" s="53"/>
      <c r="E25" s="51"/>
      <c r="F25" s="51"/>
      <c r="G25" s="51"/>
      <c r="H25" s="51"/>
      <c r="I25" s="51"/>
      <c r="J25" s="51"/>
      <c r="K25" s="52"/>
      <c r="L25" s="49" t="s">
        <v>54</v>
      </c>
      <c r="M25" s="51"/>
      <c r="N25" s="60"/>
      <c r="O25" s="51"/>
      <c r="P25" s="51"/>
      <c r="Q25" s="61"/>
      <c r="R25" s="53"/>
      <c r="S25" s="51"/>
      <c r="T25" s="51"/>
      <c r="U25" s="52"/>
      <c r="V25" s="53"/>
      <c r="W25" s="51"/>
      <c r="X25" s="194"/>
      <c r="Y25" s="52"/>
    </row>
    <row r="26" spans="2:25">
      <c r="B26" s="246" t="s">
        <v>56</v>
      </c>
      <c r="C26" s="47" t="s">
        <v>84</v>
      </c>
      <c r="D26" s="57"/>
      <c r="E26" s="55"/>
      <c r="F26" s="50" t="s">
        <v>54</v>
      </c>
      <c r="G26" s="55"/>
      <c r="H26" s="55"/>
      <c r="I26" s="55"/>
      <c r="J26" s="63"/>
      <c r="K26" s="56"/>
      <c r="L26" s="57"/>
      <c r="M26" s="55"/>
      <c r="N26" s="55"/>
      <c r="O26" s="55"/>
      <c r="P26" s="50" t="s">
        <v>54</v>
      </c>
      <c r="Q26" s="62" t="s">
        <v>54</v>
      </c>
      <c r="R26" s="57"/>
      <c r="S26" s="55"/>
      <c r="T26" s="55"/>
      <c r="U26" s="56"/>
      <c r="V26" s="57"/>
      <c r="W26" s="55"/>
      <c r="X26" s="195"/>
      <c r="Y26" s="196" t="s">
        <v>312</v>
      </c>
    </row>
    <row r="27" spans="2:25">
      <c r="B27" s="247"/>
      <c r="C27" s="47" t="s">
        <v>83</v>
      </c>
      <c r="D27" s="57"/>
      <c r="E27" s="55"/>
      <c r="F27" s="50" t="s">
        <v>54</v>
      </c>
      <c r="G27" s="55"/>
      <c r="H27" s="55"/>
      <c r="I27" s="55"/>
      <c r="J27" s="63"/>
      <c r="K27" s="56"/>
      <c r="L27" s="57"/>
      <c r="M27" s="55"/>
      <c r="N27" s="55"/>
      <c r="O27" s="55"/>
      <c r="P27" s="50" t="s">
        <v>54</v>
      </c>
      <c r="Q27" s="62" t="s">
        <v>54</v>
      </c>
      <c r="R27" s="57"/>
      <c r="S27" s="55"/>
      <c r="T27" s="55"/>
      <c r="U27" s="56"/>
      <c r="V27" s="57"/>
      <c r="W27" s="55"/>
      <c r="X27" s="195"/>
      <c r="Y27" s="196" t="s">
        <v>312</v>
      </c>
    </row>
    <row r="28" spans="2:25">
      <c r="B28" s="247"/>
      <c r="C28" s="47" t="s">
        <v>82</v>
      </c>
      <c r="D28" s="57"/>
      <c r="E28" s="55"/>
      <c r="F28" s="50" t="s">
        <v>54</v>
      </c>
      <c r="G28" s="55"/>
      <c r="H28" s="55"/>
      <c r="I28" s="55"/>
      <c r="J28" s="63"/>
      <c r="K28" s="56"/>
      <c r="L28" s="57"/>
      <c r="M28" s="55"/>
      <c r="N28" s="55"/>
      <c r="O28" s="55"/>
      <c r="P28" s="50" t="s">
        <v>54</v>
      </c>
      <c r="Q28" s="62" t="s">
        <v>54</v>
      </c>
      <c r="R28" s="57"/>
      <c r="S28" s="55"/>
      <c r="T28" s="55"/>
      <c r="U28" s="56"/>
      <c r="V28" s="57"/>
      <c r="W28" s="55"/>
      <c r="X28" s="195"/>
      <c r="Y28" s="196" t="s">
        <v>312</v>
      </c>
    </row>
    <row r="29" spans="2:25">
      <c r="B29" s="239" t="s">
        <v>41</v>
      </c>
      <c r="C29" s="45" t="s">
        <v>42</v>
      </c>
      <c r="D29" s="53"/>
      <c r="E29" s="51"/>
      <c r="F29" s="50" t="s">
        <v>54</v>
      </c>
      <c r="G29" s="51"/>
      <c r="H29" s="51"/>
      <c r="I29" s="51"/>
      <c r="J29" s="61"/>
      <c r="K29" s="52"/>
      <c r="L29" s="53"/>
      <c r="M29" s="51"/>
      <c r="N29" s="50" t="s">
        <v>54</v>
      </c>
      <c r="O29" s="51"/>
      <c r="P29" s="50" t="s">
        <v>54</v>
      </c>
      <c r="Q29" s="61"/>
      <c r="R29" s="53"/>
      <c r="S29" s="51"/>
      <c r="T29" s="51"/>
      <c r="U29" s="52"/>
      <c r="V29" s="53"/>
      <c r="W29" s="51"/>
      <c r="X29" s="50" t="s">
        <v>8</v>
      </c>
      <c r="Y29" s="196" t="s">
        <v>312</v>
      </c>
    </row>
    <row r="30" spans="2:25">
      <c r="B30" s="239"/>
      <c r="C30" s="45" t="s">
        <v>43</v>
      </c>
      <c r="D30" s="53"/>
      <c r="E30" s="51"/>
      <c r="F30" s="50" t="s">
        <v>54</v>
      </c>
      <c r="G30" s="51"/>
      <c r="H30" s="51"/>
      <c r="I30" s="51"/>
      <c r="J30" s="61"/>
      <c r="K30" s="52"/>
      <c r="L30" s="53"/>
      <c r="M30" s="51"/>
      <c r="N30" s="50" t="s">
        <v>54</v>
      </c>
      <c r="O30" s="51"/>
      <c r="P30" s="50" t="s">
        <v>54</v>
      </c>
      <c r="Q30" s="61"/>
      <c r="R30" s="53"/>
      <c r="S30" s="51"/>
      <c r="T30" s="51"/>
      <c r="U30" s="52"/>
      <c r="V30" s="53"/>
      <c r="W30" s="51"/>
      <c r="X30" s="50" t="s">
        <v>8</v>
      </c>
      <c r="Y30" s="196" t="s">
        <v>312</v>
      </c>
    </row>
    <row r="31" spans="2:25">
      <c r="B31" s="239"/>
      <c r="C31" s="45" t="s">
        <v>44</v>
      </c>
      <c r="D31" s="53"/>
      <c r="E31" s="51"/>
      <c r="F31" s="50" t="s">
        <v>54</v>
      </c>
      <c r="G31" s="51"/>
      <c r="H31" s="51"/>
      <c r="I31" s="51"/>
      <c r="J31" s="61"/>
      <c r="K31" s="52"/>
      <c r="L31" s="53"/>
      <c r="M31" s="51"/>
      <c r="N31" s="50" t="s">
        <v>54</v>
      </c>
      <c r="O31" s="51"/>
      <c r="P31" s="50" t="s">
        <v>54</v>
      </c>
      <c r="Q31" s="61"/>
      <c r="R31" s="53"/>
      <c r="S31" s="51"/>
      <c r="T31" s="51"/>
      <c r="U31" s="52"/>
      <c r="V31" s="53"/>
      <c r="W31" s="51"/>
      <c r="X31" s="50" t="s">
        <v>8</v>
      </c>
      <c r="Y31" s="196" t="s">
        <v>312</v>
      </c>
    </row>
    <row r="32" spans="2:25">
      <c r="B32" s="239"/>
      <c r="C32" s="45" t="s">
        <v>45</v>
      </c>
      <c r="D32" s="53"/>
      <c r="E32" s="51"/>
      <c r="F32" s="50" t="s">
        <v>54</v>
      </c>
      <c r="G32" s="51"/>
      <c r="H32" s="51"/>
      <c r="I32" s="51"/>
      <c r="J32" s="61"/>
      <c r="K32" s="52"/>
      <c r="L32" s="53"/>
      <c r="M32" s="51"/>
      <c r="N32" s="50" t="s">
        <v>54</v>
      </c>
      <c r="O32" s="51"/>
      <c r="P32" s="50" t="s">
        <v>54</v>
      </c>
      <c r="Q32" s="61"/>
      <c r="R32" s="53"/>
      <c r="S32" s="51"/>
      <c r="T32" s="51"/>
      <c r="U32" s="52"/>
      <c r="V32" s="53"/>
      <c r="W32" s="51"/>
      <c r="X32" s="50" t="s">
        <v>8</v>
      </c>
      <c r="Y32" s="196" t="s">
        <v>312</v>
      </c>
    </row>
    <row r="33" spans="2:25">
      <c r="B33" s="46" t="s">
        <v>68</v>
      </c>
      <c r="C33" s="47" t="s">
        <v>81</v>
      </c>
      <c r="D33" s="57"/>
      <c r="E33" s="55"/>
      <c r="F33" s="55"/>
      <c r="G33" s="55"/>
      <c r="H33" s="55"/>
      <c r="I33" s="55"/>
      <c r="J33" s="63"/>
      <c r="K33" s="56"/>
      <c r="L33" s="57"/>
      <c r="M33" s="55"/>
      <c r="N33" s="55"/>
      <c r="O33" s="55"/>
      <c r="P33" s="55"/>
      <c r="Q33" s="63"/>
      <c r="R33" s="57"/>
      <c r="S33" s="55"/>
      <c r="T33" s="55"/>
      <c r="U33" s="56"/>
      <c r="V33" s="57"/>
      <c r="W33" s="50" t="s">
        <v>54</v>
      </c>
      <c r="X33" s="195"/>
      <c r="Y33" s="196" t="s">
        <v>312</v>
      </c>
    </row>
    <row r="34" spans="2:25">
      <c r="B34" s="239" t="s">
        <v>69</v>
      </c>
      <c r="C34" s="45" t="s">
        <v>70</v>
      </c>
      <c r="D34" s="49" t="s">
        <v>54</v>
      </c>
      <c r="E34" s="50" t="s">
        <v>54</v>
      </c>
      <c r="F34" s="51"/>
      <c r="G34" s="51"/>
      <c r="H34" s="51"/>
      <c r="I34" s="51"/>
      <c r="J34" s="61"/>
      <c r="K34" s="52"/>
      <c r="L34" s="53"/>
      <c r="M34" s="51"/>
      <c r="N34" s="51"/>
      <c r="O34" s="51"/>
      <c r="P34" s="51"/>
      <c r="Q34" s="61"/>
      <c r="R34" s="53"/>
      <c r="S34" s="51"/>
      <c r="T34" s="51"/>
      <c r="U34" s="52"/>
      <c r="V34" s="53"/>
      <c r="W34" s="51"/>
      <c r="X34" s="194"/>
      <c r="Y34" s="45"/>
    </row>
    <row r="35" spans="2:25">
      <c r="B35" s="239"/>
      <c r="C35" s="45" t="s">
        <v>71</v>
      </c>
      <c r="D35" s="49" t="s">
        <v>54</v>
      </c>
      <c r="E35" s="50" t="s">
        <v>54</v>
      </c>
      <c r="F35" s="51"/>
      <c r="G35" s="51"/>
      <c r="H35" s="51"/>
      <c r="I35" s="51"/>
      <c r="J35" s="61"/>
      <c r="K35" s="52"/>
      <c r="L35" s="53"/>
      <c r="M35" s="51"/>
      <c r="N35" s="51"/>
      <c r="O35" s="51"/>
      <c r="P35" s="51"/>
      <c r="Q35" s="61"/>
      <c r="R35" s="53"/>
      <c r="S35" s="51"/>
      <c r="T35" s="51"/>
      <c r="U35" s="52"/>
      <c r="V35" s="53"/>
      <c r="W35" s="51"/>
      <c r="X35" s="194"/>
      <c r="Y35" s="45"/>
    </row>
    <row r="36" spans="2:25">
      <c r="B36" s="46" t="s">
        <v>51</v>
      </c>
      <c r="C36" s="47" t="s">
        <v>51</v>
      </c>
      <c r="D36" s="57"/>
      <c r="E36" s="55"/>
      <c r="F36" s="55"/>
      <c r="G36" s="55"/>
      <c r="H36" s="50" t="s">
        <v>54</v>
      </c>
      <c r="I36" s="55"/>
      <c r="J36" s="63"/>
      <c r="K36" s="56"/>
      <c r="L36" s="57"/>
      <c r="M36" s="55"/>
      <c r="N36" s="55"/>
      <c r="O36" s="55"/>
      <c r="P36" s="55"/>
      <c r="Q36" s="63"/>
      <c r="R36" s="57"/>
      <c r="S36" s="55"/>
      <c r="T36" s="55"/>
      <c r="U36" s="56"/>
      <c r="V36" s="57"/>
      <c r="W36" s="55"/>
      <c r="X36" s="195"/>
      <c r="Y36" s="47"/>
    </row>
    <row r="37" spans="2:25">
      <c r="B37" s="239" t="s">
        <v>40</v>
      </c>
      <c r="C37" s="45" t="s">
        <v>74</v>
      </c>
      <c r="D37" s="53"/>
      <c r="E37" s="50" t="s">
        <v>54</v>
      </c>
      <c r="F37" s="51"/>
      <c r="G37" s="51"/>
      <c r="H37" s="51"/>
      <c r="I37" s="51"/>
      <c r="J37" s="61"/>
      <c r="K37" s="52"/>
      <c r="L37" s="53"/>
      <c r="M37" s="50" t="s">
        <v>54</v>
      </c>
      <c r="N37" s="51"/>
      <c r="O37" s="51"/>
      <c r="P37" s="50" t="s">
        <v>54</v>
      </c>
      <c r="Q37" s="62" t="s">
        <v>54</v>
      </c>
      <c r="R37" s="53"/>
      <c r="S37" s="51"/>
      <c r="T37" s="51"/>
      <c r="U37" s="52"/>
      <c r="V37" s="53"/>
      <c r="W37" s="51"/>
      <c r="X37" s="194"/>
      <c r="Y37" s="45"/>
    </row>
    <row r="38" spans="2:25">
      <c r="B38" s="239"/>
      <c r="C38" s="45" t="s">
        <v>73</v>
      </c>
      <c r="D38" s="53"/>
      <c r="E38" s="50" t="s">
        <v>54</v>
      </c>
      <c r="F38" s="51"/>
      <c r="G38" s="51"/>
      <c r="H38" s="51"/>
      <c r="I38" s="51"/>
      <c r="J38" s="61"/>
      <c r="K38" s="52"/>
      <c r="L38" s="53"/>
      <c r="M38" s="50" t="s">
        <v>54</v>
      </c>
      <c r="N38" s="50" t="s">
        <v>54</v>
      </c>
      <c r="O38" s="51"/>
      <c r="P38" s="51"/>
      <c r="Q38" s="61"/>
      <c r="R38" s="53"/>
      <c r="S38" s="51"/>
      <c r="T38" s="51"/>
      <c r="U38" s="52"/>
      <c r="V38" s="53"/>
      <c r="W38" s="51"/>
      <c r="X38" s="194"/>
      <c r="Y38" s="45"/>
    </row>
    <row r="39" spans="2:25">
      <c r="B39" s="240" t="s">
        <v>53</v>
      </c>
      <c r="C39" s="47" t="s">
        <v>80</v>
      </c>
      <c r="D39" s="57"/>
      <c r="E39" s="55"/>
      <c r="F39" s="55"/>
      <c r="G39" s="55"/>
      <c r="H39" s="55"/>
      <c r="I39" s="55"/>
      <c r="J39" s="50" t="s">
        <v>54</v>
      </c>
      <c r="K39" s="54" t="s">
        <v>54</v>
      </c>
      <c r="L39" s="57"/>
      <c r="M39" s="55"/>
      <c r="N39" s="55"/>
      <c r="O39" s="55"/>
      <c r="P39" s="50" t="s">
        <v>54</v>
      </c>
      <c r="Q39" s="62" t="s">
        <v>54</v>
      </c>
      <c r="R39" s="49" t="s">
        <v>54</v>
      </c>
      <c r="S39" s="50" t="s">
        <v>54</v>
      </c>
      <c r="T39" s="55"/>
      <c r="U39" s="54" t="s">
        <v>54</v>
      </c>
      <c r="V39" s="55"/>
      <c r="W39" s="55"/>
      <c r="X39" s="195"/>
      <c r="Y39" s="47"/>
    </row>
    <row r="40" spans="2:25">
      <c r="B40" s="241"/>
      <c r="C40" s="47" t="s">
        <v>79</v>
      </c>
      <c r="D40" s="57"/>
      <c r="E40" s="55"/>
      <c r="F40" s="55"/>
      <c r="G40" s="55"/>
      <c r="H40" s="55"/>
      <c r="I40" s="55"/>
      <c r="J40" s="50" t="s">
        <v>54</v>
      </c>
      <c r="K40" s="54" t="s">
        <v>54</v>
      </c>
      <c r="L40" s="57"/>
      <c r="M40" s="55"/>
      <c r="N40" s="55"/>
      <c r="O40" s="55"/>
      <c r="P40" s="50" t="s">
        <v>8</v>
      </c>
      <c r="Q40" s="62" t="s">
        <v>54</v>
      </c>
      <c r="R40" s="49" t="s">
        <v>54</v>
      </c>
      <c r="S40" s="50" t="s">
        <v>54</v>
      </c>
      <c r="T40" s="55"/>
      <c r="U40" s="54" t="s">
        <v>54</v>
      </c>
      <c r="V40" s="55"/>
      <c r="W40" s="55"/>
      <c r="X40" s="195"/>
      <c r="Y40" s="47"/>
    </row>
    <row r="41" spans="2:25">
      <c r="B41" s="241"/>
      <c r="C41" s="47" t="s">
        <v>78</v>
      </c>
      <c r="D41" s="57"/>
      <c r="E41" s="55"/>
      <c r="F41" s="55"/>
      <c r="G41" s="55"/>
      <c r="H41" s="55"/>
      <c r="I41" s="55"/>
      <c r="J41" s="50" t="s">
        <v>54</v>
      </c>
      <c r="K41" s="54" t="s">
        <v>54</v>
      </c>
      <c r="L41" s="57"/>
      <c r="M41" s="55"/>
      <c r="N41" s="55"/>
      <c r="O41" s="55"/>
      <c r="P41" s="50" t="s">
        <v>8</v>
      </c>
      <c r="Q41" s="62" t="s">
        <v>54</v>
      </c>
      <c r="R41" s="49" t="s">
        <v>54</v>
      </c>
      <c r="S41" s="50" t="s">
        <v>54</v>
      </c>
      <c r="T41" s="55"/>
      <c r="U41" s="54" t="s">
        <v>54</v>
      </c>
      <c r="V41" s="55"/>
      <c r="W41" s="55"/>
      <c r="X41" s="195"/>
      <c r="Y41" s="47"/>
    </row>
    <row r="42" spans="2:25">
      <c r="B42" s="241"/>
      <c r="C42" s="47" t="s">
        <v>602</v>
      </c>
      <c r="D42" s="57"/>
      <c r="E42" s="55"/>
      <c r="F42" s="55"/>
      <c r="G42" s="55"/>
      <c r="H42" s="55"/>
      <c r="I42" s="55"/>
      <c r="J42" s="50" t="s">
        <v>54</v>
      </c>
      <c r="K42" s="54" t="s">
        <v>54</v>
      </c>
      <c r="L42" s="57"/>
      <c r="M42" s="55"/>
      <c r="N42" s="55"/>
      <c r="O42" s="55"/>
      <c r="P42" s="50" t="s">
        <v>54</v>
      </c>
      <c r="Q42" s="62" t="s">
        <v>54</v>
      </c>
      <c r="R42" s="49" t="s">
        <v>54</v>
      </c>
      <c r="S42" s="50" t="s">
        <v>54</v>
      </c>
      <c r="T42" s="55"/>
      <c r="U42" s="54" t="s">
        <v>54</v>
      </c>
      <c r="V42" s="55"/>
      <c r="W42" s="55"/>
      <c r="X42" s="195"/>
      <c r="Y42" s="47"/>
    </row>
    <row r="43" spans="2:25">
      <c r="B43" s="241"/>
      <c r="C43" s="47" t="s">
        <v>603</v>
      </c>
      <c r="D43" s="57"/>
      <c r="E43" s="55"/>
      <c r="F43" s="55"/>
      <c r="G43" s="55"/>
      <c r="H43" s="55"/>
      <c r="I43" s="55"/>
      <c r="J43" s="63"/>
      <c r="K43" s="56"/>
      <c r="L43" s="57"/>
      <c r="M43" s="55"/>
      <c r="N43" s="55"/>
      <c r="O43" s="55"/>
      <c r="P43" s="50" t="s">
        <v>8</v>
      </c>
      <c r="Q43" s="62" t="s">
        <v>54</v>
      </c>
      <c r="R43" s="57"/>
      <c r="S43" s="55"/>
      <c r="T43" s="55"/>
      <c r="U43" s="56"/>
      <c r="V43" s="55"/>
      <c r="W43" s="55"/>
      <c r="X43" s="195"/>
      <c r="Y43" s="47"/>
    </row>
    <row r="44" spans="2:25">
      <c r="B44" s="241"/>
      <c r="C44" s="47" t="s">
        <v>604</v>
      </c>
      <c r="D44" s="57"/>
      <c r="E44" s="55"/>
      <c r="F44" s="55"/>
      <c r="G44" s="55"/>
      <c r="H44" s="55"/>
      <c r="I44" s="55"/>
      <c r="J44" s="63"/>
      <c r="K44" s="56"/>
      <c r="L44" s="57"/>
      <c r="M44" s="55"/>
      <c r="N44" s="55"/>
      <c r="O44" s="55"/>
      <c r="P44" s="50" t="s">
        <v>8</v>
      </c>
      <c r="Q44" s="62" t="s">
        <v>54</v>
      </c>
      <c r="R44" s="57"/>
      <c r="S44" s="55"/>
      <c r="T44" s="55"/>
      <c r="U44" s="56"/>
      <c r="V44" s="55"/>
      <c r="W44" s="55"/>
      <c r="X44" s="195"/>
      <c r="Y44" s="47"/>
    </row>
    <row r="45" spans="2:25">
      <c r="B45" s="242"/>
      <c r="C45" s="47" t="s">
        <v>605</v>
      </c>
      <c r="D45" s="57"/>
      <c r="E45" s="55"/>
      <c r="F45" s="55"/>
      <c r="G45" s="55"/>
      <c r="H45" s="55"/>
      <c r="I45" s="55"/>
      <c r="J45" s="63"/>
      <c r="K45" s="56"/>
      <c r="L45" s="57"/>
      <c r="M45" s="55"/>
      <c r="N45" s="55"/>
      <c r="O45" s="55"/>
      <c r="P45" s="50" t="s">
        <v>8</v>
      </c>
      <c r="Q45" s="62" t="s">
        <v>54</v>
      </c>
      <c r="R45" s="57"/>
      <c r="S45" s="55"/>
      <c r="T45" s="55"/>
      <c r="U45" s="56"/>
      <c r="V45" s="55"/>
      <c r="W45" s="55"/>
      <c r="X45" s="195"/>
      <c r="Y45" s="47"/>
    </row>
    <row r="46" spans="2:25">
      <c r="B46" s="107" t="s">
        <v>87</v>
      </c>
      <c r="C46" s="45" t="s">
        <v>86</v>
      </c>
      <c r="D46" s="53"/>
      <c r="E46" s="51"/>
      <c r="F46" s="51"/>
      <c r="G46" s="51"/>
      <c r="H46" s="51"/>
      <c r="I46" s="50" t="s">
        <v>54</v>
      </c>
      <c r="J46" s="51"/>
      <c r="K46" s="52"/>
      <c r="L46" s="53"/>
      <c r="M46" s="51"/>
      <c r="N46" s="51"/>
      <c r="O46" s="51"/>
      <c r="P46" s="51"/>
      <c r="Q46" s="61"/>
      <c r="R46" s="53"/>
      <c r="S46" s="51"/>
      <c r="T46" s="51"/>
      <c r="U46" s="52"/>
      <c r="V46" s="53"/>
      <c r="W46" s="51"/>
      <c r="X46" s="194"/>
      <c r="Y46" s="45"/>
    </row>
    <row r="47" spans="2:25">
      <c r="B47" s="240" t="s">
        <v>88</v>
      </c>
      <c r="C47" s="47" t="s">
        <v>89</v>
      </c>
      <c r="D47" s="49" t="s">
        <v>54</v>
      </c>
      <c r="E47" s="50" t="s">
        <v>54</v>
      </c>
      <c r="F47" s="55"/>
      <c r="G47" s="55"/>
      <c r="H47" s="55"/>
      <c r="I47" s="55"/>
      <c r="J47" s="63"/>
      <c r="K47" s="56"/>
      <c r="L47" s="57"/>
      <c r="M47" s="55"/>
      <c r="N47" s="55"/>
      <c r="O47" s="55"/>
      <c r="P47" s="50" t="s">
        <v>54</v>
      </c>
      <c r="Q47" s="63"/>
      <c r="R47" s="57"/>
      <c r="S47" s="55"/>
      <c r="T47" s="55"/>
      <c r="U47" s="54" t="s">
        <v>312</v>
      </c>
      <c r="V47" s="57"/>
      <c r="W47" s="55"/>
      <c r="X47" s="195"/>
      <c r="Y47" s="47"/>
    </row>
    <row r="48" spans="2:25">
      <c r="B48" s="241"/>
      <c r="C48" s="47" t="s">
        <v>90</v>
      </c>
      <c r="D48" s="49" t="s">
        <v>54</v>
      </c>
      <c r="E48" s="50" t="s">
        <v>54</v>
      </c>
      <c r="F48" s="55"/>
      <c r="G48" s="55"/>
      <c r="H48" s="55"/>
      <c r="I48" s="55"/>
      <c r="J48" s="63"/>
      <c r="K48" s="56"/>
      <c r="L48" s="57"/>
      <c r="M48" s="55"/>
      <c r="N48" s="55"/>
      <c r="O48" s="55"/>
      <c r="P48" s="50" t="s">
        <v>54</v>
      </c>
      <c r="Q48" s="63"/>
      <c r="R48" s="57"/>
      <c r="S48" s="55"/>
      <c r="T48" s="55"/>
      <c r="U48" s="54" t="s">
        <v>312</v>
      </c>
      <c r="V48" s="57"/>
      <c r="W48" s="55"/>
      <c r="X48" s="195"/>
      <c r="Y48" s="47"/>
    </row>
    <row r="49" spans="2:25">
      <c r="B49" s="241"/>
      <c r="C49" s="47" t="s">
        <v>91</v>
      </c>
      <c r="D49" s="49" t="s">
        <v>54</v>
      </c>
      <c r="E49" s="50" t="s">
        <v>54</v>
      </c>
      <c r="F49" s="55"/>
      <c r="G49" s="55"/>
      <c r="H49" s="55"/>
      <c r="I49" s="55"/>
      <c r="J49" s="63"/>
      <c r="K49" s="56"/>
      <c r="L49" s="57"/>
      <c r="M49" s="55"/>
      <c r="N49" s="55"/>
      <c r="O49" s="55"/>
      <c r="P49" s="50" t="s">
        <v>54</v>
      </c>
      <c r="Q49" s="63"/>
      <c r="R49" s="57"/>
      <c r="S49" s="55"/>
      <c r="T49" s="55"/>
      <c r="U49" s="54" t="s">
        <v>312</v>
      </c>
      <c r="V49" s="57"/>
      <c r="W49" s="55"/>
      <c r="X49" s="195"/>
      <c r="Y49" s="47"/>
    </row>
    <row r="50" spans="2:25" ht="17.25" thickBot="1">
      <c r="B50" s="243"/>
      <c r="C50" s="113" t="s">
        <v>92</v>
      </c>
      <c r="D50" s="58" t="s">
        <v>54</v>
      </c>
      <c r="E50" s="59" t="s">
        <v>54</v>
      </c>
      <c r="F50" s="114"/>
      <c r="G50" s="114"/>
      <c r="H50" s="114"/>
      <c r="I50" s="114"/>
      <c r="J50" s="117"/>
      <c r="K50" s="115"/>
      <c r="L50" s="116"/>
      <c r="M50" s="114"/>
      <c r="N50" s="114"/>
      <c r="O50" s="114"/>
      <c r="P50" s="59" t="s">
        <v>54</v>
      </c>
      <c r="Q50" s="132" t="s">
        <v>298</v>
      </c>
      <c r="R50" s="116"/>
      <c r="S50" s="114"/>
      <c r="T50" s="114"/>
      <c r="U50" s="136" t="s">
        <v>312</v>
      </c>
      <c r="V50" s="116"/>
      <c r="W50" s="114"/>
      <c r="X50" s="117"/>
      <c r="Y50" s="113"/>
    </row>
  </sheetData>
  <mergeCells count="15">
    <mergeCell ref="V2:Y2"/>
    <mergeCell ref="B34:B35"/>
    <mergeCell ref="B39:B45"/>
    <mergeCell ref="B47:B50"/>
    <mergeCell ref="D2:K2"/>
    <mergeCell ref="L2:Q2"/>
    <mergeCell ref="R2:U2"/>
    <mergeCell ref="B2:C3"/>
    <mergeCell ref="B26:B28"/>
    <mergeCell ref="B29:B32"/>
    <mergeCell ref="B37:B38"/>
    <mergeCell ref="B4:B8"/>
    <mergeCell ref="B9:B10"/>
    <mergeCell ref="B11:B20"/>
    <mergeCell ref="B21:B24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344" t="s">
        <v>265</v>
      </c>
      <c r="C2" s="344" t="s">
        <v>267</v>
      </c>
      <c r="D2" s="342" t="s">
        <v>606</v>
      </c>
      <c r="E2" s="343"/>
      <c r="F2" s="342" t="s">
        <v>607</v>
      </c>
      <c r="G2" s="343"/>
      <c r="H2" s="342" t="s">
        <v>608</v>
      </c>
      <c r="I2" s="343"/>
    </row>
    <row r="3" spans="2:9">
      <c r="B3" s="332"/>
      <c r="C3" s="332"/>
      <c r="D3" s="191" t="s">
        <v>492</v>
      </c>
      <c r="E3" s="191" t="s">
        <v>493</v>
      </c>
      <c r="F3" s="191" t="s">
        <v>492</v>
      </c>
      <c r="G3" s="191" t="s">
        <v>493</v>
      </c>
      <c r="H3" s="191" t="s">
        <v>492</v>
      </c>
      <c r="I3" s="191" t="s">
        <v>493</v>
      </c>
    </row>
    <row r="4" spans="2:9">
      <c r="B4" s="259" t="s">
        <v>266</v>
      </c>
      <c r="C4" s="40" t="s">
        <v>268</v>
      </c>
      <c r="D4" s="35" t="s">
        <v>495</v>
      </c>
      <c r="E4" s="192">
        <v>10000</v>
      </c>
      <c r="F4" s="35" t="s">
        <v>497</v>
      </c>
      <c r="G4" s="35">
        <v>1</v>
      </c>
      <c r="H4" s="35" t="s">
        <v>48</v>
      </c>
      <c r="I4" s="35">
        <v>25</v>
      </c>
    </row>
    <row r="5" spans="2:9">
      <c r="B5" s="259"/>
      <c r="C5" s="40" t="s">
        <v>269</v>
      </c>
      <c r="D5" s="35" t="s">
        <v>495</v>
      </c>
      <c r="E5" s="192">
        <f>E4+5000</f>
        <v>15000</v>
      </c>
      <c r="F5" s="35" t="s">
        <v>498</v>
      </c>
      <c r="G5" s="35">
        <v>1</v>
      </c>
      <c r="H5" s="35" t="s">
        <v>48</v>
      </c>
      <c r="I5" s="35">
        <f>I4+25</f>
        <v>50</v>
      </c>
    </row>
    <row r="6" spans="2:9">
      <c r="B6" s="259"/>
      <c r="C6" s="40" t="s">
        <v>270</v>
      </c>
      <c r="D6" s="35" t="s">
        <v>495</v>
      </c>
      <c r="E6" s="192">
        <f t="shared" ref="E6" si="0">E5+5000</f>
        <v>20000</v>
      </c>
      <c r="F6" s="35" t="s">
        <v>499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259"/>
      <c r="C7" s="40" t="s">
        <v>271</v>
      </c>
      <c r="D7" s="35" t="s">
        <v>495</v>
      </c>
      <c r="E7" s="192">
        <f>E6+10000</f>
        <v>30000</v>
      </c>
      <c r="F7" s="35" t="s">
        <v>500</v>
      </c>
      <c r="G7" s="35">
        <v>1</v>
      </c>
      <c r="H7" s="35" t="s">
        <v>48</v>
      </c>
      <c r="I7" s="35">
        <f t="shared" si="1"/>
        <v>100</v>
      </c>
    </row>
    <row r="8" spans="2:9">
      <c r="B8" s="259"/>
      <c r="C8" s="40" t="s">
        <v>272</v>
      </c>
      <c r="D8" s="35" t="s">
        <v>495</v>
      </c>
      <c r="E8" s="192">
        <f t="shared" ref="E8:E9" si="2">E7+10000</f>
        <v>40000</v>
      </c>
      <c r="F8" s="35" t="s">
        <v>496</v>
      </c>
      <c r="G8" s="35">
        <v>1</v>
      </c>
      <c r="H8" s="35" t="s">
        <v>48</v>
      </c>
      <c r="I8" s="35">
        <f t="shared" si="1"/>
        <v>125</v>
      </c>
    </row>
    <row r="9" spans="2:9">
      <c r="B9" s="259"/>
      <c r="C9" s="40" t="s">
        <v>273</v>
      </c>
      <c r="D9" s="35" t="s">
        <v>495</v>
      </c>
      <c r="E9" s="192">
        <f t="shared" si="2"/>
        <v>50000</v>
      </c>
      <c r="F9" s="35" t="s">
        <v>501</v>
      </c>
      <c r="G9" s="35">
        <v>1</v>
      </c>
      <c r="H9" s="35" t="s">
        <v>48</v>
      </c>
      <c r="I9" s="35">
        <f t="shared" si="1"/>
        <v>150</v>
      </c>
    </row>
    <row r="10" spans="2:9">
      <c r="B10" s="259"/>
      <c r="C10" s="40" t="s">
        <v>274</v>
      </c>
      <c r="D10" s="35" t="s">
        <v>495</v>
      </c>
      <c r="E10" s="192">
        <f>E9+25000</f>
        <v>75000</v>
      </c>
      <c r="F10" s="35" t="s">
        <v>502</v>
      </c>
      <c r="G10" s="35">
        <v>1</v>
      </c>
      <c r="H10" s="35" t="s">
        <v>48</v>
      </c>
      <c r="I10" s="35">
        <f t="shared" si="1"/>
        <v>175</v>
      </c>
    </row>
    <row r="11" spans="2:9">
      <c r="B11" s="259"/>
      <c r="C11" s="40" t="s">
        <v>275</v>
      </c>
      <c r="D11" s="35" t="s">
        <v>495</v>
      </c>
      <c r="E11" s="192">
        <f>E10+25000</f>
        <v>100000</v>
      </c>
      <c r="F11" s="35" t="s">
        <v>503</v>
      </c>
      <c r="G11" s="35">
        <v>1</v>
      </c>
      <c r="H11" s="35" t="s">
        <v>48</v>
      </c>
      <c r="I11" s="35">
        <f t="shared" si="1"/>
        <v>200</v>
      </c>
    </row>
    <row r="13" spans="2:9">
      <c r="B13" s="264" t="s">
        <v>281</v>
      </c>
      <c r="C13" s="104" t="s">
        <v>268</v>
      </c>
      <c r="D13" s="105" t="s">
        <v>495</v>
      </c>
      <c r="E13" s="193">
        <v>20000</v>
      </c>
      <c r="F13" s="105" t="s">
        <v>504</v>
      </c>
      <c r="G13" s="105">
        <v>10</v>
      </c>
      <c r="H13" s="105" t="s">
        <v>494</v>
      </c>
      <c r="I13" s="105">
        <v>25</v>
      </c>
    </row>
    <row r="14" spans="2:9">
      <c r="B14" s="264"/>
      <c r="C14" s="104" t="s">
        <v>269</v>
      </c>
      <c r="D14" s="105" t="s">
        <v>495</v>
      </c>
      <c r="E14" s="193">
        <f>E13+5000</f>
        <v>25000</v>
      </c>
      <c r="F14" s="105" t="s">
        <v>505</v>
      </c>
      <c r="G14" s="105">
        <v>10</v>
      </c>
      <c r="H14" s="105" t="s">
        <v>494</v>
      </c>
      <c r="I14" s="105">
        <f>I13+25</f>
        <v>50</v>
      </c>
    </row>
    <row r="15" spans="2:9">
      <c r="B15" s="264"/>
      <c r="C15" s="104" t="s">
        <v>270</v>
      </c>
      <c r="D15" s="105" t="s">
        <v>495</v>
      </c>
      <c r="E15" s="193">
        <f t="shared" ref="E15" si="3">E14+5000</f>
        <v>30000</v>
      </c>
      <c r="F15" s="105" t="s">
        <v>506</v>
      </c>
      <c r="G15" s="105">
        <v>10</v>
      </c>
      <c r="H15" s="105" t="s">
        <v>494</v>
      </c>
      <c r="I15" s="105">
        <f t="shared" ref="I15:I20" si="4">I14+25</f>
        <v>75</v>
      </c>
    </row>
    <row r="16" spans="2:9">
      <c r="B16" s="264"/>
      <c r="C16" s="104" t="s">
        <v>271</v>
      </c>
      <c r="D16" s="105" t="s">
        <v>495</v>
      </c>
      <c r="E16" s="193">
        <f>E15+20000</f>
        <v>50000</v>
      </c>
      <c r="F16" s="105" t="s">
        <v>507</v>
      </c>
      <c r="G16" s="105">
        <v>10</v>
      </c>
      <c r="H16" s="105" t="s">
        <v>494</v>
      </c>
      <c r="I16" s="105">
        <f t="shared" si="4"/>
        <v>100</v>
      </c>
    </row>
    <row r="17" spans="2:9">
      <c r="B17" s="264"/>
      <c r="C17" s="104" t="s">
        <v>272</v>
      </c>
      <c r="D17" s="105" t="s">
        <v>495</v>
      </c>
      <c r="E17" s="193">
        <f t="shared" ref="E17:E18" si="5">E16+20000</f>
        <v>70000</v>
      </c>
      <c r="F17" s="105" t="s">
        <v>508</v>
      </c>
      <c r="G17" s="105">
        <v>10</v>
      </c>
      <c r="H17" s="105" t="s">
        <v>494</v>
      </c>
      <c r="I17" s="105">
        <f t="shared" si="4"/>
        <v>125</v>
      </c>
    </row>
    <row r="18" spans="2:9">
      <c r="B18" s="264"/>
      <c r="C18" s="104" t="s">
        <v>273</v>
      </c>
      <c r="D18" s="105" t="s">
        <v>495</v>
      </c>
      <c r="E18" s="193">
        <f t="shared" si="5"/>
        <v>90000</v>
      </c>
      <c r="F18" s="105" t="s">
        <v>509</v>
      </c>
      <c r="G18" s="105">
        <v>10</v>
      </c>
      <c r="H18" s="105" t="s">
        <v>494</v>
      </c>
      <c r="I18" s="105">
        <f t="shared" si="4"/>
        <v>150</v>
      </c>
    </row>
    <row r="19" spans="2:9">
      <c r="B19" s="264"/>
      <c r="C19" s="104" t="s">
        <v>274</v>
      </c>
      <c r="D19" s="105" t="s">
        <v>495</v>
      </c>
      <c r="E19" s="193">
        <f>E18+30000</f>
        <v>120000</v>
      </c>
      <c r="F19" s="105" t="s">
        <v>510</v>
      </c>
      <c r="G19" s="105">
        <v>10</v>
      </c>
      <c r="H19" s="105" t="s">
        <v>494</v>
      </c>
      <c r="I19" s="105">
        <f t="shared" si="4"/>
        <v>175</v>
      </c>
    </row>
    <row r="20" spans="2:9">
      <c r="B20" s="264"/>
      <c r="C20" s="104" t="s">
        <v>275</v>
      </c>
      <c r="D20" s="105" t="s">
        <v>495</v>
      </c>
      <c r="E20" s="193">
        <f>E19+30000</f>
        <v>150000</v>
      </c>
      <c r="F20" s="105" t="s">
        <v>511</v>
      </c>
      <c r="G20" s="105">
        <v>10</v>
      </c>
      <c r="H20" s="105" t="s">
        <v>494</v>
      </c>
      <c r="I20" s="105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345" t="s">
        <v>286</v>
      </c>
      <c r="C2" s="346"/>
      <c r="D2" s="346"/>
      <c r="J2" s="345" t="s">
        <v>288</v>
      </c>
      <c r="K2" s="346"/>
      <c r="L2" s="346"/>
      <c r="M2" s="11" t="s">
        <v>296</v>
      </c>
    </row>
    <row r="3" spans="2:19" s="135" customFormat="1">
      <c r="B3" s="133">
        <v>1</v>
      </c>
      <c r="C3" s="133">
        <v>2</v>
      </c>
      <c r="D3" s="133">
        <v>3</v>
      </c>
      <c r="E3" s="133">
        <v>4</v>
      </c>
      <c r="F3" s="133">
        <v>5</v>
      </c>
      <c r="G3" s="133">
        <v>6</v>
      </c>
      <c r="H3" s="133">
        <v>7</v>
      </c>
      <c r="J3" s="133">
        <v>1</v>
      </c>
      <c r="K3" s="133">
        <v>2</v>
      </c>
      <c r="L3" s="133">
        <v>3</v>
      </c>
      <c r="M3" s="133">
        <v>4</v>
      </c>
      <c r="N3" s="133">
        <v>5</v>
      </c>
      <c r="O3" s="133">
        <v>6</v>
      </c>
      <c r="P3" s="133">
        <v>7</v>
      </c>
    </row>
    <row r="4" spans="2:19" ht="65.099999999999994" customHeight="1">
      <c r="B4" s="118"/>
      <c r="C4" s="118"/>
      <c r="D4" s="118"/>
      <c r="E4" s="118"/>
      <c r="F4" s="118"/>
      <c r="G4" s="118"/>
      <c r="H4" s="118"/>
      <c r="J4" s="118"/>
      <c r="K4" s="118"/>
      <c r="L4" s="118"/>
      <c r="M4" s="118"/>
      <c r="N4" s="118"/>
      <c r="O4" s="118"/>
      <c r="P4" s="118"/>
    </row>
    <row r="5" spans="2:19">
      <c r="B5" s="120">
        <v>5000</v>
      </c>
      <c r="C5" s="119">
        <v>50</v>
      </c>
      <c r="D5" s="119" t="s">
        <v>307</v>
      </c>
      <c r="E5" s="119">
        <v>20</v>
      </c>
      <c r="F5" s="120">
        <v>5000</v>
      </c>
      <c r="G5" s="119">
        <v>50</v>
      </c>
      <c r="H5" s="119" t="s">
        <v>310</v>
      </c>
      <c r="J5" s="120">
        <v>10</v>
      </c>
      <c r="K5" s="120">
        <v>1000</v>
      </c>
      <c r="L5" s="120">
        <f>J5+10</f>
        <v>20</v>
      </c>
      <c r="M5" s="120">
        <f>K5+1000</f>
        <v>2000</v>
      </c>
      <c r="N5" s="120">
        <f>L5+10</f>
        <v>30</v>
      </c>
      <c r="O5" s="120">
        <f>M5+1000</f>
        <v>3000</v>
      </c>
      <c r="P5" s="120">
        <f>N5+10</f>
        <v>40</v>
      </c>
    </row>
    <row r="6" spans="2:19" s="135" customFormat="1">
      <c r="B6" s="133">
        <v>8</v>
      </c>
      <c r="C6" s="133">
        <v>9</v>
      </c>
      <c r="D6" s="133">
        <v>10</v>
      </c>
      <c r="E6" s="133">
        <v>11</v>
      </c>
      <c r="F6" s="133">
        <v>12</v>
      </c>
      <c r="G6" s="133">
        <v>13</v>
      </c>
      <c r="H6" s="133">
        <v>14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</row>
    <row r="7" spans="2:19" ht="65.099999999999994" customHeight="1">
      <c r="B7" s="118"/>
      <c r="C7" s="118"/>
      <c r="D7" s="118"/>
      <c r="E7" s="118"/>
      <c r="F7" s="118"/>
      <c r="G7" s="118"/>
      <c r="H7" s="118"/>
      <c r="J7" s="118"/>
      <c r="K7" s="118"/>
      <c r="L7" s="118"/>
      <c r="M7" s="118"/>
      <c r="N7" s="118"/>
      <c r="O7" s="118"/>
      <c r="P7" s="118"/>
    </row>
    <row r="8" spans="2:19">
      <c r="B8" s="120">
        <v>10000</v>
      </c>
      <c r="C8" s="119">
        <v>100</v>
      </c>
      <c r="D8" s="119" t="s">
        <v>306</v>
      </c>
      <c r="E8" s="119">
        <v>30</v>
      </c>
      <c r="F8" s="120">
        <v>10000</v>
      </c>
      <c r="G8" s="119">
        <v>100</v>
      </c>
      <c r="H8" s="119" t="s">
        <v>299</v>
      </c>
      <c r="J8" s="120">
        <f>O5+1000</f>
        <v>4000</v>
      </c>
      <c r="K8" s="120">
        <f>P5+10</f>
        <v>50</v>
      </c>
      <c r="L8" s="120">
        <f>J8+1000</f>
        <v>5000</v>
      </c>
      <c r="M8" s="120">
        <f>K8+10</f>
        <v>60</v>
      </c>
      <c r="N8" s="120">
        <f>L8+2000</f>
        <v>7000</v>
      </c>
      <c r="O8" s="120">
        <f>M8+10</f>
        <v>70</v>
      </c>
      <c r="P8" s="120">
        <f>N8+2000</f>
        <v>9000</v>
      </c>
    </row>
    <row r="9" spans="2:19" s="135" customFormat="1">
      <c r="B9" s="133">
        <v>15</v>
      </c>
      <c r="C9" s="133">
        <v>16</v>
      </c>
      <c r="D9" s="133">
        <v>17</v>
      </c>
      <c r="E9" s="133">
        <v>18</v>
      </c>
      <c r="F9" s="133">
        <v>19</v>
      </c>
      <c r="G9" s="133">
        <v>20</v>
      </c>
      <c r="H9" s="133">
        <v>21</v>
      </c>
      <c r="J9" s="133">
        <v>15</v>
      </c>
      <c r="K9" s="133">
        <v>16</v>
      </c>
      <c r="L9" s="133">
        <v>17</v>
      </c>
      <c r="M9" s="133">
        <v>18</v>
      </c>
      <c r="N9" s="133">
        <v>19</v>
      </c>
      <c r="O9" s="133">
        <v>20</v>
      </c>
      <c r="P9" s="133">
        <v>21</v>
      </c>
    </row>
    <row r="10" spans="2:19" ht="65.099999999999994" customHeight="1">
      <c r="B10" s="118"/>
      <c r="C10" s="118"/>
      <c r="D10" s="118"/>
      <c r="E10" s="118"/>
      <c r="F10" s="118"/>
      <c r="G10" s="118"/>
      <c r="H10" s="118"/>
      <c r="J10" s="118"/>
      <c r="K10" s="118"/>
      <c r="L10" s="118"/>
      <c r="M10" s="118"/>
      <c r="N10" s="118"/>
      <c r="O10" s="118"/>
      <c r="P10" s="118"/>
    </row>
    <row r="11" spans="2:19">
      <c r="B11" s="120">
        <v>20000</v>
      </c>
      <c r="C11" s="119">
        <v>200</v>
      </c>
      <c r="D11" s="119" t="s">
        <v>300</v>
      </c>
      <c r="E11" s="119">
        <v>40</v>
      </c>
      <c r="F11" s="120">
        <v>20000</v>
      </c>
      <c r="G11" s="119">
        <v>200</v>
      </c>
      <c r="H11" s="119" t="s">
        <v>309</v>
      </c>
      <c r="J11" s="120">
        <f>O8+10</f>
        <v>80</v>
      </c>
      <c r="K11" s="120">
        <f>P8+2000</f>
        <v>11000</v>
      </c>
      <c r="L11" s="120">
        <f>J11+10</f>
        <v>90</v>
      </c>
      <c r="M11" s="120">
        <f>K11+2000</f>
        <v>13000</v>
      </c>
      <c r="N11" s="120">
        <f>L11+10</f>
        <v>100</v>
      </c>
      <c r="O11" s="120">
        <f>M11+2000</f>
        <v>15000</v>
      </c>
      <c r="P11" s="120">
        <f>N11+10</f>
        <v>110</v>
      </c>
    </row>
    <row r="12" spans="2:19" s="135" customFormat="1">
      <c r="B12" s="133">
        <v>22</v>
      </c>
      <c r="C12" s="133">
        <v>23</v>
      </c>
      <c r="D12" s="133">
        <v>24</v>
      </c>
      <c r="E12" s="133">
        <v>25</v>
      </c>
      <c r="F12" s="133">
        <v>26</v>
      </c>
      <c r="G12" s="133">
        <v>27</v>
      </c>
      <c r="H12" s="133">
        <v>28</v>
      </c>
      <c r="J12" s="133">
        <v>22</v>
      </c>
      <c r="K12" s="133">
        <v>23</v>
      </c>
      <c r="L12" s="133">
        <v>24</v>
      </c>
      <c r="M12" s="133">
        <v>25</v>
      </c>
      <c r="N12" s="133">
        <v>26</v>
      </c>
      <c r="O12" s="133">
        <v>27</v>
      </c>
      <c r="P12" s="133">
        <v>28</v>
      </c>
      <c r="Q12" s="133">
        <v>29</v>
      </c>
      <c r="R12" s="133">
        <v>30</v>
      </c>
      <c r="S12" s="133">
        <v>31</v>
      </c>
    </row>
    <row r="13" spans="2:19" ht="65.099999999999994" customHeight="1">
      <c r="B13" s="118"/>
      <c r="C13" s="118"/>
      <c r="D13" s="118"/>
      <c r="E13" s="118"/>
      <c r="F13" s="118"/>
      <c r="G13" s="118"/>
      <c r="H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>
      <c r="B14" s="120">
        <v>30000</v>
      </c>
      <c r="C14" s="119">
        <v>300</v>
      </c>
      <c r="D14" s="119" t="s">
        <v>308</v>
      </c>
      <c r="E14" s="119">
        <v>50</v>
      </c>
      <c r="F14" s="120">
        <v>30000</v>
      </c>
      <c r="G14" s="119">
        <v>300</v>
      </c>
      <c r="H14" s="119" t="s">
        <v>301</v>
      </c>
      <c r="J14" s="120">
        <f>O11+3000</f>
        <v>18000</v>
      </c>
      <c r="K14" s="120">
        <f>P11+10</f>
        <v>120</v>
      </c>
      <c r="L14" s="120">
        <f>J14+3000</f>
        <v>21000</v>
      </c>
      <c r="M14" s="120">
        <f>K14+10</f>
        <v>130</v>
      </c>
      <c r="N14" s="120">
        <f>L14+3000</f>
        <v>24000</v>
      </c>
      <c r="O14" s="120">
        <f>M14+10</f>
        <v>140</v>
      </c>
      <c r="P14" s="120">
        <f>N14+3000</f>
        <v>27000</v>
      </c>
      <c r="Q14" s="120">
        <f>O14+10</f>
        <v>150</v>
      </c>
      <c r="R14" s="120">
        <f>P14+3000</f>
        <v>30000</v>
      </c>
      <c r="S14" s="120">
        <f>Q14+10</f>
        <v>160</v>
      </c>
    </row>
    <row r="16" spans="2:19">
      <c r="B16" s="345" t="s">
        <v>287</v>
      </c>
      <c r="C16" s="346"/>
      <c r="D16" s="346"/>
      <c r="J16" s="345" t="s">
        <v>289</v>
      </c>
      <c r="K16" s="346"/>
      <c r="L16" s="346"/>
    </row>
    <row r="17" spans="2:11">
      <c r="B17" s="133" t="s">
        <v>284</v>
      </c>
      <c r="C17" s="134" t="s">
        <v>311</v>
      </c>
      <c r="D17" s="134" t="s">
        <v>285</v>
      </c>
      <c r="E17" s="134" t="s">
        <v>302</v>
      </c>
      <c r="F17" s="134" t="s">
        <v>303</v>
      </c>
      <c r="G17" s="134" t="s">
        <v>304</v>
      </c>
      <c r="H17" s="134" t="s">
        <v>305</v>
      </c>
      <c r="J17" s="133" t="s">
        <v>284</v>
      </c>
      <c r="K17" s="134" t="s">
        <v>311</v>
      </c>
    </row>
    <row r="18" spans="2:11" ht="65.099999999999994" customHeight="1">
      <c r="B18" s="118"/>
      <c r="C18" s="118"/>
      <c r="D18" s="118"/>
      <c r="E18" s="118"/>
      <c r="F18" s="118"/>
      <c r="G18" s="118"/>
      <c r="H18" s="118"/>
      <c r="J18" s="118"/>
      <c r="K18" s="118"/>
    </row>
    <row r="19" spans="2:11">
      <c r="B19" s="120">
        <f>SUM(B14,B11,B8,B5,F5,F8,F11,F14)</f>
        <v>130000</v>
      </c>
      <c r="C19" s="120">
        <f>SUM(C14,C11,C8,C5,G5,G8,G11,G14)</f>
        <v>1300</v>
      </c>
      <c r="D19" s="119">
        <f>SUM(E14,E11,E8,E5)</f>
        <v>140</v>
      </c>
      <c r="E19" s="119">
        <v>2</v>
      </c>
      <c r="F19" s="119">
        <v>2</v>
      </c>
      <c r="G19" s="119">
        <v>2</v>
      </c>
      <c r="H19" s="119">
        <v>2</v>
      </c>
      <c r="J19" s="120">
        <f>SUM(K5,M5,O5,J8,L8,N8,P8,K11,M11,O11,J14,L14,N14,P14,R14)</f>
        <v>190000</v>
      </c>
      <c r="K19" s="120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K481"/>
  <sheetViews>
    <sheetView workbookViewId="0">
      <selection activeCell="T32" sqref="T32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7" width="12.125" style="16" customWidth="1"/>
    <col min="8" max="11" width="10.625" style="11" customWidth="1"/>
    <col min="12" max="16384" width="3.625" style="11"/>
  </cols>
  <sheetData>
    <row r="2" spans="2:11">
      <c r="H2" s="358" t="s">
        <v>1113</v>
      </c>
      <c r="I2" s="359"/>
      <c r="J2" s="359"/>
      <c r="K2" s="359"/>
    </row>
    <row r="3" spans="2:11">
      <c r="B3" s="33" t="s">
        <v>443</v>
      </c>
      <c r="C3" s="184" t="s">
        <v>442</v>
      </c>
      <c r="D3" s="219" t="s">
        <v>1021</v>
      </c>
      <c r="E3" s="219" t="s">
        <v>434</v>
      </c>
      <c r="F3" s="221" t="s">
        <v>1022</v>
      </c>
      <c r="G3" s="234" t="s">
        <v>1128</v>
      </c>
      <c r="H3" s="221" t="s">
        <v>1114</v>
      </c>
      <c r="I3" s="221" t="s">
        <v>1115</v>
      </c>
      <c r="J3" s="221" t="s">
        <v>436</v>
      </c>
      <c r="K3" s="221" t="s">
        <v>444</v>
      </c>
    </row>
    <row r="4" spans="2:11">
      <c r="B4" s="292" t="s">
        <v>438</v>
      </c>
      <c r="C4" s="216" t="s">
        <v>1023</v>
      </c>
      <c r="D4" s="220">
        <v>6</v>
      </c>
      <c r="E4" s="220">
        <v>30</v>
      </c>
      <c r="F4" s="220" t="s">
        <v>437</v>
      </c>
      <c r="G4" s="350" t="s">
        <v>1129</v>
      </c>
      <c r="H4" s="360">
        <f>SUMIF(F4:F10,H3,E4:E10)</f>
        <v>30</v>
      </c>
      <c r="I4" s="360">
        <f>SUMIF(F4:F10,I3,E4:E10)</f>
        <v>12000</v>
      </c>
      <c r="J4" s="360">
        <f>SUMIF(F4:F10,J3,E4:E10)</f>
        <v>20</v>
      </c>
      <c r="K4" s="350">
        <f>SUMIF(F4:F10,K3,E4:E10)</f>
        <v>0</v>
      </c>
    </row>
    <row r="5" spans="2:11">
      <c r="B5" s="292"/>
      <c r="C5" s="216" t="s">
        <v>1024</v>
      </c>
      <c r="D5" s="220">
        <v>5</v>
      </c>
      <c r="E5" s="220">
        <v>2000</v>
      </c>
      <c r="F5" s="220" t="s">
        <v>435</v>
      </c>
      <c r="G5" s="350"/>
      <c r="H5" s="360"/>
      <c r="I5" s="360"/>
      <c r="J5" s="360"/>
      <c r="K5" s="350"/>
    </row>
    <row r="6" spans="2:11">
      <c r="B6" s="292"/>
      <c r="C6" s="216" t="s">
        <v>439</v>
      </c>
      <c r="D6" s="220">
        <v>3</v>
      </c>
      <c r="E6" s="220">
        <v>3000</v>
      </c>
      <c r="F6" s="220" t="s">
        <v>435</v>
      </c>
      <c r="G6" s="350"/>
      <c r="H6" s="360"/>
      <c r="I6" s="360"/>
      <c r="J6" s="360"/>
      <c r="K6" s="350"/>
    </row>
    <row r="7" spans="2:11">
      <c r="B7" s="292"/>
      <c r="C7" s="216" t="s">
        <v>440</v>
      </c>
      <c r="D7" s="220">
        <v>1</v>
      </c>
      <c r="E7" s="220">
        <v>2000</v>
      </c>
      <c r="F7" s="220" t="s">
        <v>435</v>
      </c>
      <c r="G7" s="350"/>
      <c r="H7" s="360"/>
      <c r="I7" s="360"/>
      <c r="J7" s="360"/>
      <c r="K7" s="350"/>
    </row>
    <row r="8" spans="2:11">
      <c r="B8" s="292"/>
      <c r="C8" s="216" t="s">
        <v>1025</v>
      </c>
      <c r="D8" s="220">
        <v>2</v>
      </c>
      <c r="E8" s="220">
        <v>2000</v>
      </c>
      <c r="F8" s="220" t="s">
        <v>435</v>
      </c>
      <c r="G8" s="350"/>
      <c r="H8" s="360"/>
      <c r="I8" s="360"/>
      <c r="J8" s="360"/>
      <c r="K8" s="350"/>
    </row>
    <row r="9" spans="2:11">
      <c r="B9" s="292"/>
      <c r="C9" s="216" t="s">
        <v>1026</v>
      </c>
      <c r="D9" s="220">
        <v>3</v>
      </c>
      <c r="E9" s="220">
        <v>3000</v>
      </c>
      <c r="F9" s="220" t="s">
        <v>435</v>
      </c>
      <c r="G9" s="350"/>
      <c r="H9" s="360"/>
      <c r="I9" s="360"/>
      <c r="J9" s="360"/>
      <c r="K9" s="350"/>
    </row>
    <row r="10" spans="2:11">
      <c r="B10" s="292"/>
      <c r="C10" s="216" t="s">
        <v>441</v>
      </c>
      <c r="D10" s="220">
        <v>10</v>
      </c>
      <c r="E10" s="220">
        <v>20</v>
      </c>
      <c r="F10" s="220" t="s">
        <v>436</v>
      </c>
      <c r="G10" s="350"/>
      <c r="H10" s="360"/>
      <c r="I10" s="360"/>
      <c r="J10" s="360"/>
      <c r="K10" s="350"/>
    </row>
    <row r="11" spans="2:11">
      <c r="B11" s="259" t="s">
        <v>448</v>
      </c>
      <c r="C11" s="217" t="s">
        <v>1027</v>
      </c>
      <c r="D11" s="222">
        <v>8</v>
      </c>
      <c r="E11" s="222">
        <v>100</v>
      </c>
      <c r="F11" s="222" t="s">
        <v>437</v>
      </c>
      <c r="G11" s="351" t="s">
        <v>1129</v>
      </c>
      <c r="H11" s="361">
        <f>SUMIF(F11:F19,H3,E11:E19)</f>
        <v>310</v>
      </c>
      <c r="I11" s="361">
        <f>SUMIF(F11:F19,I3,E11:E19)</f>
        <v>70000</v>
      </c>
      <c r="J11" s="361">
        <f>SUMIF(F11:F19,J3,E11:E19)</f>
        <v>120</v>
      </c>
      <c r="K11" s="351">
        <f>SUMIF(F11:F19,K3,E11:E19)</f>
        <v>100</v>
      </c>
    </row>
    <row r="12" spans="2:11">
      <c r="B12" s="259"/>
      <c r="C12" s="217" t="s">
        <v>1028</v>
      </c>
      <c r="D12" s="222">
        <v>4</v>
      </c>
      <c r="E12" s="222">
        <v>120</v>
      </c>
      <c r="F12" s="222" t="s">
        <v>436</v>
      </c>
      <c r="G12" s="351"/>
      <c r="H12" s="361"/>
      <c r="I12" s="361"/>
      <c r="J12" s="361"/>
      <c r="K12" s="351"/>
    </row>
    <row r="13" spans="2:11">
      <c r="B13" s="259"/>
      <c r="C13" s="217" t="s">
        <v>1029</v>
      </c>
      <c r="D13" s="222">
        <v>5</v>
      </c>
      <c r="E13" s="222">
        <v>80</v>
      </c>
      <c r="F13" s="222" t="s">
        <v>437</v>
      </c>
      <c r="G13" s="351"/>
      <c r="H13" s="361"/>
      <c r="I13" s="361"/>
      <c r="J13" s="361"/>
      <c r="K13" s="351"/>
    </row>
    <row r="14" spans="2:11">
      <c r="B14" s="259"/>
      <c r="C14" s="217" t="s">
        <v>1030</v>
      </c>
      <c r="D14" s="222">
        <v>10</v>
      </c>
      <c r="E14" s="222">
        <v>80</v>
      </c>
      <c r="F14" s="222" t="s">
        <v>437</v>
      </c>
      <c r="G14" s="351"/>
      <c r="H14" s="361"/>
      <c r="I14" s="361"/>
      <c r="J14" s="361"/>
      <c r="K14" s="351"/>
    </row>
    <row r="15" spans="2:11">
      <c r="B15" s="259"/>
      <c r="C15" s="217" t="s">
        <v>1031</v>
      </c>
      <c r="D15" s="222">
        <v>10</v>
      </c>
      <c r="E15" s="222">
        <v>20000</v>
      </c>
      <c r="F15" s="222" t="s">
        <v>435</v>
      </c>
      <c r="G15" s="351"/>
      <c r="H15" s="361"/>
      <c r="I15" s="361"/>
      <c r="J15" s="361"/>
      <c r="K15" s="351"/>
    </row>
    <row r="16" spans="2:11">
      <c r="B16" s="259"/>
      <c r="C16" s="217" t="s">
        <v>1032</v>
      </c>
      <c r="D16" s="222">
        <v>10</v>
      </c>
      <c r="E16" s="222">
        <v>50</v>
      </c>
      <c r="F16" s="222" t="s">
        <v>437</v>
      </c>
      <c r="G16" s="351"/>
      <c r="H16" s="361"/>
      <c r="I16" s="361"/>
      <c r="J16" s="361"/>
      <c r="K16" s="351"/>
    </row>
    <row r="17" spans="2:11">
      <c r="B17" s="259"/>
      <c r="C17" s="217" t="s">
        <v>1033</v>
      </c>
      <c r="D17" s="222">
        <v>50</v>
      </c>
      <c r="E17" s="222">
        <v>100</v>
      </c>
      <c r="F17" s="222" t="s">
        <v>444</v>
      </c>
      <c r="G17" s="351"/>
      <c r="H17" s="361"/>
      <c r="I17" s="361"/>
      <c r="J17" s="361"/>
      <c r="K17" s="351"/>
    </row>
    <row r="18" spans="2:11">
      <c r="B18" s="259"/>
      <c r="C18" s="217" t="s">
        <v>1034</v>
      </c>
      <c r="D18" s="222">
        <v>5</v>
      </c>
      <c r="E18" s="222">
        <v>20000</v>
      </c>
      <c r="F18" s="222" t="s">
        <v>435</v>
      </c>
      <c r="G18" s="351"/>
      <c r="H18" s="361"/>
      <c r="I18" s="361"/>
      <c r="J18" s="361"/>
      <c r="K18" s="351"/>
    </row>
    <row r="19" spans="2:11">
      <c r="B19" s="259"/>
      <c r="C19" s="217" t="s">
        <v>1035</v>
      </c>
      <c r="D19" s="222">
        <v>20</v>
      </c>
      <c r="E19" s="222">
        <v>30000</v>
      </c>
      <c r="F19" s="222" t="s">
        <v>435</v>
      </c>
      <c r="G19" s="351"/>
      <c r="H19" s="361"/>
      <c r="I19" s="361"/>
      <c r="J19" s="361"/>
      <c r="K19" s="351"/>
    </row>
    <row r="20" spans="2:11">
      <c r="B20" s="369" t="s">
        <v>447</v>
      </c>
      <c r="C20" s="218" t="s">
        <v>1036</v>
      </c>
      <c r="D20" s="223">
        <v>3</v>
      </c>
      <c r="E20" s="223" t="s">
        <v>1117</v>
      </c>
      <c r="F20" s="223" t="s">
        <v>1116</v>
      </c>
      <c r="G20" s="352" t="s">
        <v>1129</v>
      </c>
      <c r="H20" s="352" t="s">
        <v>1126</v>
      </c>
      <c r="I20" s="352" t="s">
        <v>1126</v>
      </c>
      <c r="J20" s="352" t="s">
        <v>1126</v>
      </c>
      <c r="K20" s="352" t="s">
        <v>1127</v>
      </c>
    </row>
    <row r="21" spans="2:11">
      <c r="B21" s="370"/>
      <c r="C21" s="218" t="s">
        <v>1037</v>
      </c>
      <c r="D21" s="223">
        <v>100</v>
      </c>
      <c r="E21" s="223" t="s">
        <v>1118</v>
      </c>
      <c r="F21" s="223" t="s">
        <v>1116</v>
      </c>
      <c r="G21" s="353"/>
      <c r="H21" s="353"/>
      <c r="I21" s="353"/>
      <c r="J21" s="353"/>
      <c r="K21" s="353"/>
    </row>
    <row r="22" spans="2:11">
      <c r="B22" s="370"/>
      <c r="C22" s="218" t="s">
        <v>1038</v>
      </c>
      <c r="D22" s="223">
        <v>50</v>
      </c>
      <c r="E22" s="223" t="s">
        <v>1119</v>
      </c>
      <c r="F22" s="223" t="s">
        <v>1116</v>
      </c>
      <c r="G22" s="353"/>
      <c r="H22" s="353"/>
      <c r="I22" s="353"/>
      <c r="J22" s="353"/>
      <c r="K22" s="353"/>
    </row>
    <row r="23" spans="2:11">
      <c r="B23" s="370"/>
      <c r="C23" s="218" t="s">
        <v>1039</v>
      </c>
      <c r="D23" s="223">
        <v>50</v>
      </c>
      <c r="E23" s="223" t="s">
        <v>1120</v>
      </c>
      <c r="F23" s="223" t="s">
        <v>1116</v>
      </c>
      <c r="G23" s="353"/>
      <c r="H23" s="353"/>
      <c r="I23" s="353"/>
      <c r="J23" s="353"/>
      <c r="K23" s="353"/>
    </row>
    <row r="24" spans="2:11">
      <c r="B24" s="370"/>
      <c r="C24" s="218" t="s">
        <v>1040</v>
      </c>
      <c r="D24" s="223">
        <v>100</v>
      </c>
      <c r="E24" s="223" t="s">
        <v>1121</v>
      </c>
      <c r="F24" s="223" t="s">
        <v>1116</v>
      </c>
      <c r="G24" s="353"/>
      <c r="H24" s="353"/>
      <c r="I24" s="353"/>
      <c r="J24" s="353"/>
      <c r="K24" s="353"/>
    </row>
    <row r="25" spans="2:11">
      <c r="B25" s="370"/>
      <c r="C25" s="218" t="s">
        <v>1041</v>
      </c>
      <c r="D25" s="223">
        <v>50</v>
      </c>
      <c r="E25" s="223" t="s">
        <v>1122</v>
      </c>
      <c r="F25" s="223" t="s">
        <v>1116</v>
      </c>
      <c r="G25" s="353"/>
      <c r="H25" s="353"/>
      <c r="I25" s="353"/>
      <c r="J25" s="353"/>
      <c r="K25" s="353"/>
    </row>
    <row r="26" spans="2:11">
      <c r="B26" s="370"/>
      <c r="C26" s="218" t="s">
        <v>445</v>
      </c>
      <c r="D26" s="223">
        <v>100</v>
      </c>
      <c r="E26" s="223" t="s">
        <v>1123</v>
      </c>
      <c r="F26" s="223" t="s">
        <v>1116</v>
      </c>
      <c r="G26" s="353"/>
      <c r="H26" s="353"/>
      <c r="I26" s="353"/>
      <c r="J26" s="353"/>
      <c r="K26" s="353"/>
    </row>
    <row r="27" spans="2:11">
      <c r="B27" s="370"/>
      <c r="C27" s="218" t="s">
        <v>1042</v>
      </c>
      <c r="D27" s="223">
        <v>10</v>
      </c>
      <c r="E27" s="223" t="s">
        <v>1124</v>
      </c>
      <c r="F27" s="223" t="s">
        <v>1116</v>
      </c>
      <c r="G27" s="353"/>
      <c r="H27" s="353"/>
      <c r="I27" s="353"/>
      <c r="J27" s="353"/>
      <c r="K27" s="353"/>
    </row>
    <row r="28" spans="2:11">
      <c r="B28" s="371"/>
      <c r="C28" s="218" t="s">
        <v>1043</v>
      </c>
      <c r="D28" s="223">
        <v>50</v>
      </c>
      <c r="E28" s="223" t="s">
        <v>1125</v>
      </c>
      <c r="F28" s="223" t="s">
        <v>1116</v>
      </c>
      <c r="G28" s="354"/>
      <c r="H28" s="354"/>
      <c r="I28" s="354"/>
      <c r="J28" s="354"/>
      <c r="K28" s="354"/>
    </row>
    <row r="29" spans="2:11">
      <c r="B29" s="362" t="s">
        <v>446</v>
      </c>
      <c r="C29" s="224" t="s">
        <v>637</v>
      </c>
      <c r="D29" s="225">
        <v>5</v>
      </c>
      <c r="E29" s="226">
        <v>10</v>
      </c>
      <c r="F29" s="225" t="s">
        <v>437</v>
      </c>
      <c r="G29" s="347">
        <f>SUM(E29:E38)</f>
        <v>550</v>
      </c>
      <c r="H29" s="349">
        <f>SUMIF(F29:F481,H3,E29:E481)</f>
        <v>39685</v>
      </c>
      <c r="I29" s="349">
        <f>SUMIF(F29:F481,I3,E29:E481)</f>
        <v>49366500</v>
      </c>
      <c r="J29" s="349">
        <f>SUMIF(F29:F481,J3,E29:E481)</f>
        <v>0</v>
      </c>
      <c r="K29" s="355">
        <f>SUMIF(F29:F481,K3,E29:E481)</f>
        <v>0</v>
      </c>
    </row>
    <row r="30" spans="2:11">
      <c r="B30" s="362"/>
      <c r="C30" s="224" t="s">
        <v>638</v>
      </c>
      <c r="D30" s="225">
        <v>10</v>
      </c>
      <c r="E30" s="227">
        <v>20</v>
      </c>
      <c r="F30" s="225" t="s">
        <v>437</v>
      </c>
      <c r="G30" s="347"/>
      <c r="H30" s="349"/>
      <c r="I30" s="349"/>
      <c r="J30" s="349"/>
      <c r="K30" s="356"/>
    </row>
    <row r="31" spans="2:11">
      <c r="B31" s="362"/>
      <c r="C31" s="224" t="s">
        <v>639</v>
      </c>
      <c r="D31" s="225">
        <v>15</v>
      </c>
      <c r="E31" s="227">
        <v>30</v>
      </c>
      <c r="F31" s="225" t="s">
        <v>437</v>
      </c>
      <c r="G31" s="347"/>
      <c r="H31" s="349"/>
      <c r="I31" s="349"/>
      <c r="J31" s="349"/>
      <c r="K31" s="356"/>
    </row>
    <row r="32" spans="2:11">
      <c r="B32" s="362"/>
      <c r="C32" s="224" t="s">
        <v>640</v>
      </c>
      <c r="D32" s="225">
        <v>20</v>
      </c>
      <c r="E32" s="227">
        <v>40</v>
      </c>
      <c r="F32" s="225" t="s">
        <v>437</v>
      </c>
      <c r="G32" s="347"/>
      <c r="H32" s="349"/>
      <c r="I32" s="349"/>
      <c r="J32" s="349"/>
      <c r="K32" s="356"/>
    </row>
    <row r="33" spans="2:11">
      <c r="B33" s="362"/>
      <c r="C33" s="224" t="s">
        <v>641</v>
      </c>
      <c r="D33" s="225">
        <v>25</v>
      </c>
      <c r="E33" s="227">
        <v>50</v>
      </c>
      <c r="F33" s="225" t="s">
        <v>437</v>
      </c>
      <c r="G33" s="347"/>
      <c r="H33" s="349"/>
      <c r="I33" s="349"/>
      <c r="J33" s="349"/>
      <c r="K33" s="356"/>
    </row>
    <row r="34" spans="2:11">
      <c r="B34" s="362"/>
      <c r="C34" s="224" t="s">
        <v>642</v>
      </c>
      <c r="D34" s="225">
        <v>30</v>
      </c>
      <c r="E34" s="227">
        <v>60</v>
      </c>
      <c r="F34" s="225" t="s">
        <v>437</v>
      </c>
      <c r="G34" s="347"/>
      <c r="H34" s="349"/>
      <c r="I34" s="349"/>
      <c r="J34" s="349"/>
      <c r="K34" s="356"/>
    </row>
    <row r="35" spans="2:11">
      <c r="B35" s="362"/>
      <c r="C35" s="224" t="s">
        <v>643</v>
      </c>
      <c r="D35" s="225">
        <v>35</v>
      </c>
      <c r="E35" s="227">
        <v>70</v>
      </c>
      <c r="F35" s="225" t="s">
        <v>437</v>
      </c>
      <c r="G35" s="347"/>
      <c r="H35" s="349"/>
      <c r="I35" s="349"/>
      <c r="J35" s="349"/>
      <c r="K35" s="356"/>
    </row>
    <row r="36" spans="2:11">
      <c r="B36" s="362"/>
      <c r="C36" s="224" t="s">
        <v>644</v>
      </c>
      <c r="D36" s="225">
        <v>40</v>
      </c>
      <c r="E36" s="227">
        <v>80</v>
      </c>
      <c r="F36" s="225" t="s">
        <v>437</v>
      </c>
      <c r="G36" s="347"/>
      <c r="H36" s="349"/>
      <c r="I36" s="349"/>
      <c r="J36" s="349"/>
      <c r="K36" s="356"/>
    </row>
    <row r="37" spans="2:11">
      <c r="B37" s="362"/>
      <c r="C37" s="224" t="s">
        <v>645</v>
      </c>
      <c r="D37" s="225">
        <v>45</v>
      </c>
      <c r="E37" s="227">
        <v>90</v>
      </c>
      <c r="F37" s="225" t="s">
        <v>437</v>
      </c>
      <c r="G37" s="347"/>
      <c r="H37" s="349"/>
      <c r="I37" s="349"/>
      <c r="J37" s="349"/>
      <c r="K37" s="356"/>
    </row>
    <row r="38" spans="2:11">
      <c r="B38" s="362"/>
      <c r="C38" s="224" t="s">
        <v>646</v>
      </c>
      <c r="D38" s="225">
        <v>50</v>
      </c>
      <c r="E38" s="227">
        <v>100</v>
      </c>
      <c r="F38" s="225" t="s">
        <v>437</v>
      </c>
      <c r="G38" s="347"/>
      <c r="H38" s="349"/>
      <c r="I38" s="349"/>
      <c r="J38" s="349"/>
      <c r="K38" s="356"/>
    </row>
    <row r="39" spans="2:11">
      <c r="B39" s="362"/>
      <c r="C39" s="228" t="s">
        <v>647</v>
      </c>
      <c r="D39" s="229">
        <v>10</v>
      </c>
      <c r="E39" s="226">
        <v>120</v>
      </c>
      <c r="F39" s="229" t="s">
        <v>437</v>
      </c>
      <c r="G39" s="348">
        <f>SUM(E39:E82)</f>
        <v>11300</v>
      </c>
      <c r="H39" s="349"/>
      <c r="I39" s="349"/>
      <c r="J39" s="349"/>
      <c r="K39" s="356"/>
    </row>
    <row r="40" spans="2:11">
      <c r="B40" s="362"/>
      <c r="C40" s="228" t="s">
        <v>648</v>
      </c>
      <c r="D40" s="229">
        <v>20</v>
      </c>
      <c r="E40" s="230">
        <v>120</v>
      </c>
      <c r="F40" s="229" t="s">
        <v>437</v>
      </c>
      <c r="G40" s="348"/>
      <c r="H40" s="349"/>
      <c r="I40" s="349"/>
      <c r="J40" s="349"/>
      <c r="K40" s="356"/>
    </row>
    <row r="41" spans="2:11">
      <c r="B41" s="362"/>
      <c r="C41" s="228" t="s">
        <v>649</v>
      </c>
      <c r="D41" s="229">
        <v>30</v>
      </c>
      <c r="E41" s="230">
        <v>120</v>
      </c>
      <c r="F41" s="229" t="s">
        <v>437</v>
      </c>
      <c r="G41" s="348"/>
      <c r="H41" s="349"/>
      <c r="I41" s="349"/>
      <c r="J41" s="349"/>
      <c r="K41" s="356"/>
    </row>
    <row r="42" spans="2:11">
      <c r="B42" s="362"/>
      <c r="C42" s="228" t="s">
        <v>650</v>
      </c>
      <c r="D42" s="229">
        <v>50</v>
      </c>
      <c r="E42" s="230">
        <v>120</v>
      </c>
      <c r="F42" s="229" t="s">
        <v>437</v>
      </c>
      <c r="G42" s="348"/>
      <c r="H42" s="349"/>
      <c r="I42" s="349"/>
      <c r="J42" s="349"/>
      <c r="K42" s="356"/>
    </row>
    <row r="43" spans="2:11">
      <c r="B43" s="362"/>
      <c r="C43" s="228" t="s">
        <v>651</v>
      </c>
      <c r="D43" s="229">
        <v>75</v>
      </c>
      <c r="E43" s="230">
        <v>120</v>
      </c>
      <c r="F43" s="229" t="s">
        <v>437</v>
      </c>
      <c r="G43" s="348"/>
      <c r="H43" s="349"/>
      <c r="I43" s="349"/>
      <c r="J43" s="349"/>
      <c r="K43" s="356"/>
    </row>
    <row r="44" spans="2:11">
      <c r="B44" s="362"/>
      <c r="C44" s="228" t="s">
        <v>652</v>
      </c>
      <c r="D44" s="229">
        <v>100</v>
      </c>
      <c r="E44" s="226">
        <v>150</v>
      </c>
      <c r="F44" s="229" t="s">
        <v>437</v>
      </c>
      <c r="G44" s="348"/>
      <c r="H44" s="349"/>
      <c r="I44" s="349"/>
      <c r="J44" s="349"/>
      <c r="K44" s="356"/>
    </row>
    <row r="45" spans="2:11">
      <c r="B45" s="362"/>
      <c r="C45" s="228" t="s">
        <v>653</v>
      </c>
      <c r="D45" s="229">
        <v>150</v>
      </c>
      <c r="E45" s="230">
        <v>150</v>
      </c>
      <c r="F45" s="229" t="s">
        <v>437</v>
      </c>
      <c r="G45" s="348"/>
      <c r="H45" s="349"/>
      <c r="I45" s="349"/>
      <c r="J45" s="349"/>
      <c r="K45" s="356"/>
    </row>
    <row r="46" spans="2:11">
      <c r="B46" s="362"/>
      <c r="C46" s="228" t="s">
        <v>654</v>
      </c>
      <c r="D46" s="229">
        <v>200</v>
      </c>
      <c r="E46" s="230">
        <v>150</v>
      </c>
      <c r="F46" s="229" t="s">
        <v>437</v>
      </c>
      <c r="G46" s="348"/>
      <c r="H46" s="349"/>
      <c r="I46" s="349"/>
      <c r="J46" s="349"/>
      <c r="K46" s="356"/>
    </row>
    <row r="47" spans="2:11">
      <c r="B47" s="362"/>
      <c r="C47" s="228" t="s">
        <v>655</v>
      </c>
      <c r="D47" s="229">
        <v>250</v>
      </c>
      <c r="E47" s="230">
        <v>150</v>
      </c>
      <c r="F47" s="229" t="s">
        <v>437</v>
      </c>
      <c r="G47" s="348"/>
      <c r="H47" s="349"/>
      <c r="I47" s="349"/>
      <c r="J47" s="349"/>
      <c r="K47" s="356"/>
    </row>
    <row r="48" spans="2:11">
      <c r="B48" s="362"/>
      <c r="C48" s="228" t="s">
        <v>656</v>
      </c>
      <c r="D48" s="229">
        <v>300</v>
      </c>
      <c r="E48" s="230">
        <v>150</v>
      </c>
      <c r="F48" s="229" t="s">
        <v>437</v>
      </c>
      <c r="G48" s="348"/>
      <c r="H48" s="349"/>
      <c r="I48" s="349"/>
      <c r="J48" s="349"/>
      <c r="K48" s="356"/>
    </row>
    <row r="49" spans="2:11">
      <c r="B49" s="362"/>
      <c r="C49" s="228" t="s">
        <v>657</v>
      </c>
      <c r="D49" s="229">
        <v>350</v>
      </c>
      <c r="E49" s="230">
        <v>150</v>
      </c>
      <c r="F49" s="229" t="s">
        <v>437</v>
      </c>
      <c r="G49" s="348"/>
      <c r="H49" s="349"/>
      <c r="I49" s="349"/>
      <c r="J49" s="349"/>
      <c r="K49" s="356"/>
    </row>
    <row r="50" spans="2:11">
      <c r="B50" s="362"/>
      <c r="C50" s="228" t="s">
        <v>658</v>
      </c>
      <c r="D50" s="229">
        <v>400</v>
      </c>
      <c r="E50" s="230">
        <v>150</v>
      </c>
      <c r="F50" s="229" t="s">
        <v>437</v>
      </c>
      <c r="G50" s="348"/>
      <c r="H50" s="349"/>
      <c r="I50" s="349"/>
      <c r="J50" s="349"/>
      <c r="K50" s="356"/>
    </row>
    <row r="51" spans="2:11">
      <c r="B51" s="362"/>
      <c r="C51" s="228" t="s">
        <v>659</v>
      </c>
      <c r="D51" s="229">
        <v>450</v>
      </c>
      <c r="E51" s="230">
        <v>150</v>
      </c>
      <c r="F51" s="229" t="s">
        <v>437</v>
      </c>
      <c r="G51" s="348"/>
      <c r="H51" s="349"/>
      <c r="I51" s="349"/>
      <c r="J51" s="349"/>
      <c r="K51" s="356"/>
    </row>
    <row r="52" spans="2:11">
      <c r="B52" s="362"/>
      <c r="C52" s="228" t="s">
        <v>660</v>
      </c>
      <c r="D52" s="229">
        <v>500</v>
      </c>
      <c r="E52" s="226">
        <v>200</v>
      </c>
      <c r="F52" s="229" t="s">
        <v>437</v>
      </c>
      <c r="G52" s="348"/>
      <c r="H52" s="349"/>
      <c r="I52" s="349"/>
      <c r="J52" s="349"/>
      <c r="K52" s="356"/>
    </row>
    <row r="53" spans="2:11">
      <c r="B53" s="362"/>
      <c r="C53" s="228" t="s">
        <v>661</v>
      </c>
      <c r="D53" s="229">
        <v>550</v>
      </c>
      <c r="E53" s="230">
        <v>200</v>
      </c>
      <c r="F53" s="229" t="s">
        <v>437</v>
      </c>
      <c r="G53" s="348"/>
      <c r="H53" s="349"/>
      <c r="I53" s="349"/>
      <c r="J53" s="349"/>
      <c r="K53" s="356"/>
    </row>
    <row r="54" spans="2:11">
      <c r="B54" s="362"/>
      <c r="C54" s="228" t="s">
        <v>662</v>
      </c>
      <c r="D54" s="229">
        <v>600</v>
      </c>
      <c r="E54" s="230">
        <v>200</v>
      </c>
      <c r="F54" s="229" t="s">
        <v>437</v>
      </c>
      <c r="G54" s="348"/>
      <c r="H54" s="349"/>
      <c r="I54" s="349"/>
      <c r="J54" s="349"/>
      <c r="K54" s="356"/>
    </row>
    <row r="55" spans="2:11">
      <c r="B55" s="362"/>
      <c r="C55" s="228" t="s">
        <v>663</v>
      </c>
      <c r="D55" s="229">
        <v>650</v>
      </c>
      <c r="E55" s="230">
        <v>200</v>
      </c>
      <c r="F55" s="229" t="s">
        <v>437</v>
      </c>
      <c r="G55" s="348"/>
      <c r="H55" s="349"/>
      <c r="I55" s="349"/>
      <c r="J55" s="349"/>
      <c r="K55" s="356"/>
    </row>
    <row r="56" spans="2:11">
      <c r="B56" s="362"/>
      <c r="C56" s="228" t="s">
        <v>664</v>
      </c>
      <c r="D56" s="229">
        <v>700</v>
      </c>
      <c r="E56" s="230">
        <v>200</v>
      </c>
      <c r="F56" s="229" t="s">
        <v>437</v>
      </c>
      <c r="G56" s="348"/>
      <c r="H56" s="349"/>
      <c r="I56" s="349"/>
      <c r="J56" s="349"/>
      <c r="K56" s="356"/>
    </row>
    <row r="57" spans="2:11">
      <c r="B57" s="362"/>
      <c r="C57" s="228" t="s">
        <v>665</v>
      </c>
      <c r="D57" s="229">
        <v>750</v>
      </c>
      <c r="E57" s="230">
        <v>200</v>
      </c>
      <c r="F57" s="229" t="s">
        <v>437</v>
      </c>
      <c r="G57" s="348"/>
      <c r="H57" s="349"/>
      <c r="I57" s="349"/>
      <c r="J57" s="349"/>
      <c r="K57" s="356"/>
    </row>
    <row r="58" spans="2:11">
      <c r="B58" s="362"/>
      <c r="C58" s="228" t="s">
        <v>666</v>
      </c>
      <c r="D58" s="229">
        <v>800</v>
      </c>
      <c r="E58" s="230">
        <v>200</v>
      </c>
      <c r="F58" s="229" t="s">
        <v>437</v>
      </c>
      <c r="G58" s="348"/>
      <c r="H58" s="349"/>
      <c r="I58" s="349"/>
      <c r="J58" s="349"/>
      <c r="K58" s="356"/>
    </row>
    <row r="59" spans="2:11">
      <c r="B59" s="362"/>
      <c r="C59" s="228" t="s">
        <v>667</v>
      </c>
      <c r="D59" s="229">
        <v>850</v>
      </c>
      <c r="E59" s="230">
        <v>200</v>
      </c>
      <c r="F59" s="229" t="s">
        <v>437</v>
      </c>
      <c r="G59" s="348"/>
      <c r="H59" s="349"/>
      <c r="I59" s="349"/>
      <c r="J59" s="349"/>
      <c r="K59" s="356"/>
    </row>
    <row r="60" spans="2:11">
      <c r="B60" s="362"/>
      <c r="C60" s="228" t="s">
        <v>668</v>
      </c>
      <c r="D60" s="229">
        <v>900</v>
      </c>
      <c r="E60" s="230">
        <v>200</v>
      </c>
      <c r="F60" s="229" t="s">
        <v>437</v>
      </c>
      <c r="G60" s="348"/>
      <c r="H60" s="349"/>
      <c r="I60" s="349"/>
      <c r="J60" s="349"/>
      <c r="K60" s="356"/>
    </row>
    <row r="61" spans="2:11">
      <c r="B61" s="362"/>
      <c r="C61" s="228" t="s">
        <v>669</v>
      </c>
      <c r="D61" s="229">
        <v>950</v>
      </c>
      <c r="E61" s="230">
        <v>200</v>
      </c>
      <c r="F61" s="229" t="s">
        <v>437</v>
      </c>
      <c r="G61" s="348"/>
      <c r="H61" s="349"/>
      <c r="I61" s="349"/>
      <c r="J61" s="349"/>
      <c r="K61" s="356"/>
    </row>
    <row r="62" spans="2:11">
      <c r="B62" s="362"/>
      <c r="C62" s="228" t="s">
        <v>670</v>
      </c>
      <c r="D62" s="229">
        <v>1000</v>
      </c>
      <c r="E62" s="226">
        <v>300</v>
      </c>
      <c r="F62" s="229" t="s">
        <v>437</v>
      </c>
      <c r="G62" s="348"/>
      <c r="H62" s="349"/>
      <c r="I62" s="349"/>
      <c r="J62" s="349"/>
      <c r="K62" s="356"/>
    </row>
    <row r="63" spans="2:11">
      <c r="B63" s="362"/>
      <c r="C63" s="228" t="s">
        <v>671</v>
      </c>
      <c r="D63" s="229">
        <v>1050</v>
      </c>
      <c r="E63" s="230">
        <v>300</v>
      </c>
      <c r="F63" s="229" t="s">
        <v>437</v>
      </c>
      <c r="G63" s="348"/>
      <c r="H63" s="349"/>
      <c r="I63" s="349"/>
      <c r="J63" s="349"/>
      <c r="K63" s="356"/>
    </row>
    <row r="64" spans="2:11">
      <c r="B64" s="362"/>
      <c r="C64" s="228" t="s">
        <v>672</v>
      </c>
      <c r="D64" s="229">
        <v>1100</v>
      </c>
      <c r="E64" s="230">
        <v>300</v>
      </c>
      <c r="F64" s="229" t="s">
        <v>437</v>
      </c>
      <c r="G64" s="348"/>
      <c r="H64" s="349"/>
      <c r="I64" s="349"/>
      <c r="J64" s="349"/>
      <c r="K64" s="356"/>
    </row>
    <row r="65" spans="2:11">
      <c r="B65" s="362"/>
      <c r="C65" s="228" t="s">
        <v>673</v>
      </c>
      <c r="D65" s="229">
        <v>1150</v>
      </c>
      <c r="E65" s="230">
        <v>300</v>
      </c>
      <c r="F65" s="229" t="s">
        <v>437</v>
      </c>
      <c r="G65" s="348"/>
      <c r="H65" s="349"/>
      <c r="I65" s="349"/>
      <c r="J65" s="349"/>
      <c r="K65" s="356"/>
    </row>
    <row r="66" spans="2:11">
      <c r="B66" s="362"/>
      <c r="C66" s="228" t="s">
        <v>674</v>
      </c>
      <c r="D66" s="229">
        <v>1200</v>
      </c>
      <c r="E66" s="230">
        <v>300</v>
      </c>
      <c r="F66" s="229" t="s">
        <v>437</v>
      </c>
      <c r="G66" s="348"/>
      <c r="H66" s="349"/>
      <c r="I66" s="349"/>
      <c r="J66" s="349"/>
      <c r="K66" s="356"/>
    </row>
    <row r="67" spans="2:11">
      <c r="B67" s="362"/>
      <c r="C67" s="228" t="s">
        <v>675</v>
      </c>
      <c r="D67" s="229">
        <v>1250</v>
      </c>
      <c r="E67" s="230">
        <v>300</v>
      </c>
      <c r="F67" s="229" t="s">
        <v>437</v>
      </c>
      <c r="G67" s="348"/>
      <c r="H67" s="349"/>
      <c r="I67" s="349"/>
      <c r="J67" s="349"/>
      <c r="K67" s="356"/>
    </row>
    <row r="68" spans="2:11">
      <c r="B68" s="362"/>
      <c r="C68" s="228" t="s">
        <v>676</v>
      </c>
      <c r="D68" s="229">
        <v>1300</v>
      </c>
      <c r="E68" s="230">
        <v>300</v>
      </c>
      <c r="F68" s="229" t="s">
        <v>437</v>
      </c>
      <c r="G68" s="348"/>
      <c r="H68" s="349"/>
      <c r="I68" s="349"/>
      <c r="J68" s="349"/>
      <c r="K68" s="356"/>
    </row>
    <row r="69" spans="2:11">
      <c r="B69" s="362"/>
      <c r="C69" s="228" t="s">
        <v>677</v>
      </c>
      <c r="D69" s="229">
        <v>1350</v>
      </c>
      <c r="E69" s="230">
        <v>300</v>
      </c>
      <c r="F69" s="229" t="s">
        <v>437</v>
      </c>
      <c r="G69" s="348"/>
      <c r="H69" s="349"/>
      <c r="I69" s="349"/>
      <c r="J69" s="349"/>
      <c r="K69" s="356"/>
    </row>
    <row r="70" spans="2:11">
      <c r="B70" s="362"/>
      <c r="C70" s="228" t="s">
        <v>678</v>
      </c>
      <c r="D70" s="229">
        <v>1400</v>
      </c>
      <c r="E70" s="230">
        <v>300</v>
      </c>
      <c r="F70" s="229" t="s">
        <v>437</v>
      </c>
      <c r="G70" s="348"/>
      <c r="H70" s="349"/>
      <c r="I70" s="349"/>
      <c r="J70" s="349"/>
      <c r="K70" s="356"/>
    </row>
    <row r="71" spans="2:11">
      <c r="B71" s="362"/>
      <c r="C71" s="228" t="s">
        <v>679</v>
      </c>
      <c r="D71" s="229">
        <v>1450</v>
      </c>
      <c r="E71" s="230">
        <v>300</v>
      </c>
      <c r="F71" s="229" t="s">
        <v>437</v>
      </c>
      <c r="G71" s="348"/>
      <c r="H71" s="349"/>
      <c r="I71" s="349"/>
      <c r="J71" s="349"/>
      <c r="K71" s="356"/>
    </row>
    <row r="72" spans="2:11">
      <c r="B72" s="362"/>
      <c r="C72" s="228" t="s">
        <v>680</v>
      </c>
      <c r="D72" s="229">
        <v>1500</v>
      </c>
      <c r="E72" s="226">
        <v>400</v>
      </c>
      <c r="F72" s="229" t="s">
        <v>437</v>
      </c>
      <c r="G72" s="348"/>
      <c r="H72" s="349"/>
      <c r="I72" s="349"/>
      <c r="J72" s="349"/>
      <c r="K72" s="356"/>
    </row>
    <row r="73" spans="2:11">
      <c r="B73" s="362"/>
      <c r="C73" s="228" t="s">
        <v>681</v>
      </c>
      <c r="D73" s="229">
        <v>1550</v>
      </c>
      <c r="E73" s="230">
        <v>400</v>
      </c>
      <c r="F73" s="229" t="s">
        <v>437</v>
      </c>
      <c r="G73" s="348"/>
      <c r="H73" s="349"/>
      <c r="I73" s="349"/>
      <c r="J73" s="349"/>
      <c r="K73" s="356"/>
    </row>
    <row r="74" spans="2:11">
      <c r="B74" s="362"/>
      <c r="C74" s="228" t="s">
        <v>682</v>
      </c>
      <c r="D74" s="229">
        <v>1600</v>
      </c>
      <c r="E74" s="230">
        <v>400</v>
      </c>
      <c r="F74" s="229" t="s">
        <v>437</v>
      </c>
      <c r="G74" s="348"/>
      <c r="H74" s="349"/>
      <c r="I74" s="349"/>
      <c r="J74" s="349"/>
      <c r="K74" s="356"/>
    </row>
    <row r="75" spans="2:11">
      <c r="B75" s="362"/>
      <c r="C75" s="228" t="s">
        <v>683</v>
      </c>
      <c r="D75" s="229">
        <v>1650</v>
      </c>
      <c r="E75" s="230">
        <v>400</v>
      </c>
      <c r="F75" s="229" t="s">
        <v>437</v>
      </c>
      <c r="G75" s="348"/>
      <c r="H75" s="349"/>
      <c r="I75" s="349"/>
      <c r="J75" s="349"/>
      <c r="K75" s="356"/>
    </row>
    <row r="76" spans="2:11">
      <c r="B76" s="362"/>
      <c r="C76" s="228" t="s">
        <v>684</v>
      </c>
      <c r="D76" s="229">
        <v>1700</v>
      </c>
      <c r="E76" s="230">
        <v>400</v>
      </c>
      <c r="F76" s="229" t="s">
        <v>437</v>
      </c>
      <c r="G76" s="348"/>
      <c r="H76" s="349"/>
      <c r="I76" s="349"/>
      <c r="J76" s="349"/>
      <c r="K76" s="356"/>
    </row>
    <row r="77" spans="2:11">
      <c r="B77" s="362"/>
      <c r="C77" s="228" t="s">
        <v>685</v>
      </c>
      <c r="D77" s="229">
        <v>1750</v>
      </c>
      <c r="E77" s="230">
        <v>400</v>
      </c>
      <c r="F77" s="229" t="s">
        <v>437</v>
      </c>
      <c r="G77" s="348"/>
      <c r="H77" s="349"/>
      <c r="I77" s="349"/>
      <c r="J77" s="349"/>
      <c r="K77" s="356"/>
    </row>
    <row r="78" spans="2:11">
      <c r="B78" s="362"/>
      <c r="C78" s="228" t="s">
        <v>686</v>
      </c>
      <c r="D78" s="229">
        <v>1800</v>
      </c>
      <c r="E78" s="230">
        <v>400</v>
      </c>
      <c r="F78" s="229" t="s">
        <v>437</v>
      </c>
      <c r="G78" s="348"/>
      <c r="H78" s="349"/>
      <c r="I78" s="349"/>
      <c r="J78" s="349"/>
      <c r="K78" s="356"/>
    </row>
    <row r="79" spans="2:11">
      <c r="B79" s="362"/>
      <c r="C79" s="228" t="s">
        <v>687</v>
      </c>
      <c r="D79" s="229">
        <v>1850</v>
      </c>
      <c r="E79" s="230">
        <v>400</v>
      </c>
      <c r="F79" s="229" t="s">
        <v>437</v>
      </c>
      <c r="G79" s="348"/>
      <c r="H79" s="349"/>
      <c r="I79" s="349"/>
      <c r="J79" s="349"/>
      <c r="K79" s="356"/>
    </row>
    <row r="80" spans="2:11">
      <c r="B80" s="362"/>
      <c r="C80" s="228" t="s">
        <v>688</v>
      </c>
      <c r="D80" s="229">
        <v>1900</v>
      </c>
      <c r="E80" s="230">
        <v>400</v>
      </c>
      <c r="F80" s="229" t="s">
        <v>437</v>
      </c>
      <c r="G80" s="348"/>
      <c r="H80" s="349"/>
      <c r="I80" s="349"/>
      <c r="J80" s="349"/>
      <c r="K80" s="356"/>
    </row>
    <row r="81" spans="2:11">
      <c r="B81" s="362"/>
      <c r="C81" s="228" t="s">
        <v>689</v>
      </c>
      <c r="D81" s="229">
        <v>1950</v>
      </c>
      <c r="E81" s="230">
        <v>400</v>
      </c>
      <c r="F81" s="229" t="s">
        <v>437</v>
      </c>
      <c r="G81" s="348"/>
      <c r="H81" s="349"/>
      <c r="I81" s="349"/>
      <c r="J81" s="349"/>
      <c r="K81" s="356"/>
    </row>
    <row r="82" spans="2:11">
      <c r="B82" s="362"/>
      <c r="C82" s="228" t="s">
        <v>690</v>
      </c>
      <c r="D82" s="229">
        <v>2000</v>
      </c>
      <c r="E82" s="226">
        <v>500</v>
      </c>
      <c r="F82" s="229" t="s">
        <v>437</v>
      </c>
      <c r="G82" s="348"/>
      <c r="H82" s="349"/>
      <c r="I82" s="349"/>
      <c r="J82" s="349"/>
      <c r="K82" s="356"/>
    </row>
    <row r="83" spans="2:11">
      <c r="B83" s="362"/>
      <c r="C83" s="224" t="s">
        <v>691</v>
      </c>
      <c r="D83" s="225">
        <v>5</v>
      </c>
      <c r="E83" s="227">
        <v>1500</v>
      </c>
      <c r="F83" s="225" t="s">
        <v>435</v>
      </c>
      <c r="G83" s="347">
        <f>SUM(E83:E98)</f>
        <v>361500</v>
      </c>
      <c r="H83" s="349"/>
      <c r="I83" s="349"/>
      <c r="J83" s="349"/>
      <c r="K83" s="356"/>
    </row>
    <row r="84" spans="2:11">
      <c r="B84" s="362"/>
      <c r="C84" s="224" t="s">
        <v>692</v>
      </c>
      <c r="D84" s="225">
        <v>10</v>
      </c>
      <c r="E84" s="227">
        <v>3000</v>
      </c>
      <c r="F84" s="225" t="s">
        <v>435</v>
      </c>
      <c r="G84" s="347"/>
      <c r="H84" s="349"/>
      <c r="I84" s="349"/>
      <c r="J84" s="349"/>
      <c r="K84" s="356"/>
    </row>
    <row r="85" spans="2:11">
      <c r="B85" s="362"/>
      <c r="C85" s="224" t="s">
        <v>693</v>
      </c>
      <c r="D85" s="225">
        <v>15</v>
      </c>
      <c r="E85" s="227">
        <v>6000</v>
      </c>
      <c r="F85" s="225" t="s">
        <v>435</v>
      </c>
      <c r="G85" s="347"/>
      <c r="H85" s="349"/>
      <c r="I85" s="349"/>
      <c r="J85" s="349"/>
      <c r="K85" s="356"/>
    </row>
    <row r="86" spans="2:11">
      <c r="B86" s="362"/>
      <c r="C86" s="224" t="s">
        <v>694</v>
      </c>
      <c r="D86" s="225">
        <v>20</v>
      </c>
      <c r="E86" s="227">
        <v>9000</v>
      </c>
      <c r="F86" s="225" t="s">
        <v>435</v>
      </c>
      <c r="G86" s="347"/>
      <c r="H86" s="349"/>
      <c r="I86" s="349"/>
      <c r="J86" s="349"/>
      <c r="K86" s="356"/>
    </row>
    <row r="87" spans="2:11">
      <c r="B87" s="362"/>
      <c r="C87" s="224" t="s">
        <v>695</v>
      </c>
      <c r="D87" s="225">
        <v>25</v>
      </c>
      <c r="E87" s="227">
        <v>12000</v>
      </c>
      <c r="F87" s="225" t="s">
        <v>435</v>
      </c>
      <c r="G87" s="347"/>
      <c r="H87" s="349"/>
      <c r="I87" s="349"/>
      <c r="J87" s="349"/>
      <c r="K87" s="356"/>
    </row>
    <row r="88" spans="2:11">
      <c r="B88" s="362"/>
      <c r="C88" s="224" t="s">
        <v>696</v>
      </c>
      <c r="D88" s="225">
        <v>30</v>
      </c>
      <c r="E88" s="227">
        <v>15000</v>
      </c>
      <c r="F88" s="225" t="s">
        <v>435</v>
      </c>
      <c r="G88" s="347"/>
      <c r="H88" s="349"/>
      <c r="I88" s="349"/>
      <c r="J88" s="349"/>
      <c r="K88" s="356"/>
    </row>
    <row r="89" spans="2:11">
      <c r="B89" s="362"/>
      <c r="C89" s="224" t="s">
        <v>697</v>
      </c>
      <c r="D89" s="225">
        <v>35</v>
      </c>
      <c r="E89" s="227">
        <v>18000</v>
      </c>
      <c r="F89" s="225" t="s">
        <v>435</v>
      </c>
      <c r="G89" s="347"/>
      <c r="H89" s="349"/>
      <c r="I89" s="349"/>
      <c r="J89" s="349"/>
      <c r="K89" s="356"/>
    </row>
    <row r="90" spans="2:11">
      <c r="B90" s="362"/>
      <c r="C90" s="224" t="s">
        <v>698</v>
      </c>
      <c r="D90" s="225">
        <v>40</v>
      </c>
      <c r="E90" s="227">
        <v>21000</v>
      </c>
      <c r="F90" s="225" t="s">
        <v>435</v>
      </c>
      <c r="G90" s="347"/>
      <c r="H90" s="349"/>
      <c r="I90" s="349"/>
      <c r="J90" s="349"/>
      <c r="K90" s="356"/>
    </row>
    <row r="91" spans="2:11">
      <c r="B91" s="362"/>
      <c r="C91" s="224" t="s">
        <v>699</v>
      </c>
      <c r="D91" s="225">
        <v>45</v>
      </c>
      <c r="E91" s="227">
        <v>24000</v>
      </c>
      <c r="F91" s="225" t="s">
        <v>435</v>
      </c>
      <c r="G91" s="347"/>
      <c r="H91" s="349"/>
      <c r="I91" s="349"/>
      <c r="J91" s="349"/>
      <c r="K91" s="356"/>
    </row>
    <row r="92" spans="2:11">
      <c r="B92" s="362"/>
      <c r="C92" s="224" t="s">
        <v>700</v>
      </c>
      <c r="D92" s="225">
        <v>50</v>
      </c>
      <c r="E92" s="227">
        <v>27000</v>
      </c>
      <c r="F92" s="225" t="s">
        <v>435</v>
      </c>
      <c r="G92" s="347"/>
      <c r="H92" s="349"/>
      <c r="I92" s="349"/>
      <c r="J92" s="349"/>
      <c r="K92" s="356"/>
    </row>
    <row r="93" spans="2:11">
      <c r="B93" s="362"/>
      <c r="C93" s="224" t="s">
        <v>701</v>
      </c>
      <c r="D93" s="225">
        <v>55</v>
      </c>
      <c r="E93" s="227">
        <v>30000</v>
      </c>
      <c r="F93" s="225" t="s">
        <v>435</v>
      </c>
      <c r="G93" s="347"/>
      <c r="H93" s="349"/>
      <c r="I93" s="349"/>
      <c r="J93" s="349"/>
      <c r="K93" s="356"/>
    </row>
    <row r="94" spans="2:11">
      <c r="B94" s="362"/>
      <c r="C94" s="224" t="s">
        <v>702</v>
      </c>
      <c r="D94" s="225">
        <v>60</v>
      </c>
      <c r="E94" s="227">
        <v>33000</v>
      </c>
      <c r="F94" s="225" t="s">
        <v>435</v>
      </c>
      <c r="G94" s="347"/>
      <c r="H94" s="349"/>
      <c r="I94" s="349"/>
      <c r="J94" s="349"/>
      <c r="K94" s="356"/>
    </row>
    <row r="95" spans="2:11">
      <c r="B95" s="362"/>
      <c r="C95" s="224" t="s">
        <v>703</v>
      </c>
      <c r="D95" s="225">
        <v>65</v>
      </c>
      <c r="E95" s="227">
        <v>36000</v>
      </c>
      <c r="F95" s="225" t="s">
        <v>435</v>
      </c>
      <c r="G95" s="347"/>
      <c r="H95" s="349"/>
      <c r="I95" s="349"/>
      <c r="J95" s="349"/>
      <c r="K95" s="356"/>
    </row>
    <row r="96" spans="2:11">
      <c r="B96" s="362"/>
      <c r="C96" s="224" t="s">
        <v>704</v>
      </c>
      <c r="D96" s="225">
        <v>70</v>
      </c>
      <c r="E96" s="227">
        <v>39000</v>
      </c>
      <c r="F96" s="225" t="s">
        <v>435</v>
      </c>
      <c r="G96" s="347"/>
      <c r="H96" s="349"/>
      <c r="I96" s="349"/>
      <c r="J96" s="349"/>
      <c r="K96" s="356"/>
    </row>
    <row r="97" spans="2:11">
      <c r="B97" s="362"/>
      <c r="C97" s="224" t="s">
        <v>705</v>
      </c>
      <c r="D97" s="225">
        <v>75</v>
      </c>
      <c r="E97" s="227">
        <v>42000</v>
      </c>
      <c r="F97" s="225" t="s">
        <v>435</v>
      </c>
      <c r="G97" s="347"/>
      <c r="H97" s="349"/>
      <c r="I97" s="349"/>
      <c r="J97" s="349"/>
      <c r="K97" s="356"/>
    </row>
    <row r="98" spans="2:11">
      <c r="B98" s="362"/>
      <c r="C98" s="224" t="s">
        <v>706</v>
      </c>
      <c r="D98" s="225">
        <v>80</v>
      </c>
      <c r="E98" s="227">
        <v>45000</v>
      </c>
      <c r="F98" s="225" t="s">
        <v>435</v>
      </c>
      <c r="G98" s="347"/>
      <c r="H98" s="349"/>
      <c r="I98" s="349"/>
      <c r="J98" s="349"/>
      <c r="K98" s="356"/>
    </row>
    <row r="99" spans="2:11">
      <c r="B99" s="362"/>
      <c r="C99" s="228" t="s">
        <v>707</v>
      </c>
      <c r="D99" s="229">
        <v>1</v>
      </c>
      <c r="E99" s="230">
        <v>30000</v>
      </c>
      <c r="F99" s="229" t="s">
        <v>435</v>
      </c>
      <c r="G99" s="348">
        <f>SUM(E99:E102)</f>
        <v>450000</v>
      </c>
      <c r="H99" s="349"/>
      <c r="I99" s="349"/>
      <c r="J99" s="349"/>
      <c r="K99" s="356"/>
    </row>
    <row r="100" spans="2:11">
      <c r="B100" s="362"/>
      <c r="C100" s="228" t="s">
        <v>708</v>
      </c>
      <c r="D100" s="229">
        <v>3</v>
      </c>
      <c r="E100" s="230">
        <v>60000</v>
      </c>
      <c r="F100" s="229" t="s">
        <v>435</v>
      </c>
      <c r="G100" s="348"/>
      <c r="H100" s="349"/>
      <c r="I100" s="349"/>
      <c r="J100" s="349"/>
      <c r="K100" s="356"/>
    </row>
    <row r="101" spans="2:11">
      <c r="B101" s="362"/>
      <c r="C101" s="228" t="s">
        <v>709</v>
      </c>
      <c r="D101" s="229">
        <v>5</v>
      </c>
      <c r="E101" s="230">
        <v>120000</v>
      </c>
      <c r="F101" s="229" t="s">
        <v>435</v>
      </c>
      <c r="G101" s="348"/>
      <c r="H101" s="349"/>
      <c r="I101" s="349"/>
      <c r="J101" s="349"/>
      <c r="K101" s="356"/>
    </row>
    <row r="102" spans="2:11">
      <c r="B102" s="362"/>
      <c r="C102" s="228" t="s">
        <v>710</v>
      </c>
      <c r="D102" s="229">
        <v>10</v>
      </c>
      <c r="E102" s="230">
        <v>240000</v>
      </c>
      <c r="F102" s="229" t="s">
        <v>435</v>
      </c>
      <c r="G102" s="348"/>
      <c r="H102" s="349"/>
      <c r="I102" s="349"/>
      <c r="J102" s="349"/>
      <c r="K102" s="356"/>
    </row>
    <row r="103" spans="2:11">
      <c r="B103" s="362"/>
      <c r="C103" s="224" t="s">
        <v>711</v>
      </c>
      <c r="D103" s="225">
        <v>10</v>
      </c>
      <c r="E103" s="226">
        <v>5000</v>
      </c>
      <c r="F103" s="225" t="s">
        <v>435</v>
      </c>
      <c r="G103" s="347">
        <f>SUM(E103:E154)</f>
        <v>6357500</v>
      </c>
      <c r="H103" s="349"/>
      <c r="I103" s="349"/>
      <c r="J103" s="349"/>
      <c r="K103" s="356"/>
    </row>
    <row r="104" spans="2:11">
      <c r="B104" s="362"/>
      <c r="C104" s="224" t="s">
        <v>712</v>
      </c>
      <c r="D104" s="225">
        <v>20</v>
      </c>
      <c r="E104" s="227">
        <v>7500</v>
      </c>
      <c r="F104" s="225" t="s">
        <v>435</v>
      </c>
      <c r="G104" s="347"/>
      <c r="H104" s="349"/>
      <c r="I104" s="349"/>
      <c r="J104" s="349"/>
      <c r="K104" s="356"/>
    </row>
    <row r="105" spans="2:11">
      <c r="B105" s="362"/>
      <c r="C105" s="224" t="s">
        <v>713</v>
      </c>
      <c r="D105" s="225">
        <v>30</v>
      </c>
      <c r="E105" s="227">
        <v>10000</v>
      </c>
      <c r="F105" s="225" t="s">
        <v>435</v>
      </c>
      <c r="G105" s="347"/>
      <c r="H105" s="349"/>
      <c r="I105" s="349"/>
      <c r="J105" s="349"/>
      <c r="K105" s="356"/>
    </row>
    <row r="106" spans="2:11">
      <c r="B106" s="362"/>
      <c r="C106" s="224" t="s">
        <v>714</v>
      </c>
      <c r="D106" s="225">
        <v>50</v>
      </c>
      <c r="E106" s="227">
        <v>12500</v>
      </c>
      <c r="F106" s="225" t="s">
        <v>435</v>
      </c>
      <c r="G106" s="347"/>
      <c r="H106" s="349"/>
      <c r="I106" s="349"/>
      <c r="J106" s="349"/>
      <c r="K106" s="356"/>
    </row>
    <row r="107" spans="2:11">
      <c r="B107" s="362"/>
      <c r="C107" s="224" t="s">
        <v>715</v>
      </c>
      <c r="D107" s="225">
        <v>75</v>
      </c>
      <c r="E107" s="227">
        <v>15000</v>
      </c>
      <c r="F107" s="225" t="s">
        <v>435</v>
      </c>
      <c r="G107" s="347"/>
      <c r="H107" s="349"/>
      <c r="I107" s="349"/>
      <c r="J107" s="349"/>
      <c r="K107" s="356"/>
    </row>
    <row r="108" spans="2:11">
      <c r="B108" s="362"/>
      <c r="C108" s="224" t="s">
        <v>716</v>
      </c>
      <c r="D108" s="225">
        <v>100</v>
      </c>
      <c r="E108" s="227">
        <v>17500</v>
      </c>
      <c r="F108" s="225" t="s">
        <v>435</v>
      </c>
      <c r="G108" s="347"/>
      <c r="H108" s="349"/>
      <c r="I108" s="349"/>
      <c r="J108" s="349"/>
      <c r="K108" s="356"/>
    </row>
    <row r="109" spans="2:11">
      <c r="B109" s="362"/>
      <c r="C109" s="224" t="s">
        <v>717</v>
      </c>
      <c r="D109" s="225">
        <v>150</v>
      </c>
      <c r="E109" s="227">
        <v>20000</v>
      </c>
      <c r="F109" s="225" t="s">
        <v>435</v>
      </c>
      <c r="G109" s="347"/>
      <c r="H109" s="349"/>
      <c r="I109" s="349"/>
      <c r="J109" s="349"/>
      <c r="K109" s="356"/>
    </row>
    <row r="110" spans="2:11">
      <c r="B110" s="362"/>
      <c r="C110" s="224" t="s">
        <v>718</v>
      </c>
      <c r="D110" s="225">
        <v>200</v>
      </c>
      <c r="E110" s="227">
        <v>22500</v>
      </c>
      <c r="F110" s="225" t="s">
        <v>435</v>
      </c>
      <c r="G110" s="347"/>
      <c r="H110" s="349"/>
      <c r="I110" s="349"/>
      <c r="J110" s="349"/>
      <c r="K110" s="356"/>
    </row>
    <row r="111" spans="2:11">
      <c r="B111" s="362"/>
      <c r="C111" s="224" t="s">
        <v>719</v>
      </c>
      <c r="D111" s="225">
        <v>250</v>
      </c>
      <c r="E111" s="227">
        <v>25000</v>
      </c>
      <c r="F111" s="225" t="s">
        <v>435</v>
      </c>
      <c r="G111" s="347"/>
      <c r="H111" s="349"/>
      <c r="I111" s="349"/>
      <c r="J111" s="349"/>
      <c r="K111" s="356"/>
    </row>
    <row r="112" spans="2:11">
      <c r="B112" s="362"/>
      <c r="C112" s="224" t="s">
        <v>720</v>
      </c>
      <c r="D112" s="225">
        <v>300</v>
      </c>
      <c r="E112" s="227">
        <v>27500</v>
      </c>
      <c r="F112" s="225" t="s">
        <v>435</v>
      </c>
      <c r="G112" s="347"/>
      <c r="H112" s="349"/>
      <c r="I112" s="349"/>
      <c r="J112" s="349"/>
      <c r="K112" s="356"/>
    </row>
    <row r="113" spans="2:11">
      <c r="B113" s="362"/>
      <c r="C113" s="224" t="s">
        <v>721</v>
      </c>
      <c r="D113" s="225">
        <v>350</v>
      </c>
      <c r="E113" s="227">
        <v>30000</v>
      </c>
      <c r="F113" s="225" t="s">
        <v>435</v>
      </c>
      <c r="G113" s="347"/>
      <c r="H113" s="349"/>
      <c r="I113" s="349"/>
      <c r="J113" s="349"/>
      <c r="K113" s="356"/>
    </row>
    <row r="114" spans="2:11">
      <c r="B114" s="362"/>
      <c r="C114" s="224" t="s">
        <v>722</v>
      </c>
      <c r="D114" s="225">
        <v>400</v>
      </c>
      <c r="E114" s="227">
        <v>32500</v>
      </c>
      <c r="F114" s="225" t="s">
        <v>435</v>
      </c>
      <c r="G114" s="347"/>
      <c r="H114" s="349"/>
      <c r="I114" s="349"/>
      <c r="J114" s="349"/>
      <c r="K114" s="356"/>
    </row>
    <row r="115" spans="2:11">
      <c r="B115" s="362"/>
      <c r="C115" s="224" t="s">
        <v>723</v>
      </c>
      <c r="D115" s="225">
        <v>450</v>
      </c>
      <c r="E115" s="227">
        <v>35000</v>
      </c>
      <c r="F115" s="225" t="s">
        <v>435</v>
      </c>
      <c r="G115" s="347"/>
      <c r="H115" s="349"/>
      <c r="I115" s="349"/>
      <c r="J115" s="349"/>
      <c r="K115" s="356"/>
    </row>
    <row r="116" spans="2:11">
      <c r="B116" s="362"/>
      <c r="C116" s="224" t="s">
        <v>724</v>
      </c>
      <c r="D116" s="225">
        <v>500</v>
      </c>
      <c r="E116" s="227">
        <v>37500</v>
      </c>
      <c r="F116" s="225" t="s">
        <v>435</v>
      </c>
      <c r="G116" s="347"/>
      <c r="H116" s="349"/>
      <c r="I116" s="349"/>
      <c r="J116" s="349"/>
      <c r="K116" s="356"/>
    </row>
    <row r="117" spans="2:11">
      <c r="B117" s="362"/>
      <c r="C117" s="224" t="s">
        <v>725</v>
      </c>
      <c r="D117" s="225">
        <v>550</v>
      </c>
      <c r="E117" s="227">
        <v>40000</v>
      </c>
      <c r="F117" s="225" t="s">
        <v>435</v>
      </c>
      <c r="G117" s="347"/>
      <c r="H117" s="349"/>
      <c r="I117" s="349"/>
      <c r="J117" s="349"/>
      <c r="K117" s="356"/>
    </row>
    <row r="118" spans="2:11">
      <c r="B118" s="362"/>
      <c r="C118" s="224" t="s">
        <v>726</v>
      </c>
      <c r="D118" s="225">
        <v>600</v>
      </c>
      <c r="E118" s="227">
        <v>42500</v>
      </c>
      <c r="F118" s="225" t="s">
        <v>435</v>
      </c>
      <c r="G118" s="347"/>
      <c r="H118" s="349"/>
      <c r="I118" s="349"/>
      <c r="J118" s="349"/>
      <c r="K118" s="356"/>
    </row>
    <row r="119" spans="2:11">
      <c r="B119" s="362"/>
      <c r="C119" s="224" t="s">
        <v>727</v>
      </c>
      <c r="D119" s="225">
        <v>650</v>
      </c>
      <c r="E119" s="227">
        <v>45000</v>
      </c>
      <c r="F119" s="225" t="s">
        <v>435</v>
      </c>
      <c r="G119" s="347"/>
      <c r="H119" s="349"/>
      <c r="I119" s="349"/>
      <c r="J119" s="349"/>
      <c r="K119" s="356"/>
    </row>
    <row r="120" spans="2:11">
      <c r="B120" s="362"/>
      <c r="C120" s="224" t="s">
        <v>728</v>
      </c>
      <c r="D120" s="225">
        <v>700</v>
      </c>
      <c r="E120" s="227">
        <v>47500</v>
      </c>
      <c r="F120" s="225" t="s">
        <v>435</v>
      </c>
      <c r="G120" s="347"/>
      <c r="H120" s="349"/>
      <c r="I120" s="349"/>
      <c r="J120" s="349"/>
      <c r="K120" s="356"/>
    </row>
    <row r="121" spans="2:11">
      <c r="B121" s="362"/>
      <c r="C121" s="224" t="s">
        <v>729</v>
      </c>
      <c r="D121" s="225">
        <v>750</v>
      </c>
      <c r="E121" s="227">
        <v>50000</v>
      </c>
      <c r="F121" s="225" t="s">
        <v>435</v>
      </c>
      <c r="G121" s="347"/>
      <c r="H121" s="349"/>
      <c r="I121" s="349"/>
      <c r="J121" s="349"/>
      <c r="K121" s="356"/>
    </row>
    <row r="122" spans="2:11">
      <c r="B122" s="362"/>
      <c r="C122" s="224" t="s">
        <v>730</v>
      </c>
      <c r="D122" s="225">
        <v>800</v>
      </c>
      <c r="E122" s="226">
        <v>55000</v>
      </c>
      <c r="F122" s="225" t="s">
        <v>435</v>
      </c>
      <c r="G122" s="347"/>
      <c r="H122" s="349"/>
      <c r="I122" s="349"/>
      <c r="J122" s="349"/>
      <c r="K122" s="356"/>
    </row>
    <row r="123" spans="2:11">
      <c r="B123" s="362"/>
      <c r="C123" s="224" t="s">
        <v>731</v>
      </c>
      <c r="D123" s="225">
        <v>850</v>
      </c>
      <c r="E123" s="225">
        <v>60000</v>
      </c>
      <c r="F123" s="225" t="s">
        <v>435</v>
      </c>
      <c r="G123" s="347"/>
      <c r="H123" s="349"/>
      <c r="I123" s="349"/>
      <c r="J123" s="349"/>
      <c r="K123" s="356"/>
    </row>
    <row r="124" spans="2:11">
      <c r="B124" s="362"/>
      <c r="C124" s="224" t="s">
        <v>732</v>
      </c>
      <c r="D124" s="225">
        <v>900</v>
      </c>
      <c r="E124" s="225">
        <v>65000</v>
      </c>
      <c r="F124" s="225" t="s">
        <v>435</v>
      </c>
      <c r="G124" s="347"/>
      <c r="H124" s="349"/>
      <c r="I124" s="349"/>
      <c r="J124" s="349"/>
      <c r="K124" s="356"/>
    </row>
    <row r="125" spans="2:11">
      <c r="B125" s="362"/>
      <c r="C125" s="224" t="s">
        <v>733</v>
      </c>
      <c r="D125" s="225">
        <v>950</v>
      </c>
      <c r="E125" s="225">
        <v>70000</v>
      </c>
      <c r="F125" s="225" t="s">
        <v>435</v>
      </c>
      <c r="G125" s="347"/>
      <c r="H125" s="349"/>
      <c r="I125" s="349"/>
      <c r="J125" s="349"/>
      <c r="K125" s="356"/>
    </row>
    <row r="126" spans="2:11">
      <c r="B126" s="362"/>
      <c r="C126" s="224" t="s">
        <v>734</v>
      </c>
      <c r="D126" s="225">
        <v>1000</v>
      </c>
      <c r="E126" s="225">
        <v>75000</v>
      </c>
      <c r="F126" s="225" t="s">
        <v>435</v>
      </c>
      <c r="G126" s="347"/>
      <c r="H126" s="349"/>
      <c r="I126" s="349"/>
      <c r="J126" s="349"/>
      <c r="K126" s="356"/>
    </row>
    <row r="127" spans="2:11">
      <c r="B127" s="362"/>
      <c r="C127" s="224" t="s">
        <v>735</v>
      </c>
      <c r="D127" s="225">
        <v>1050</v>
      </c>
      <c r="E127" s="225">
        <v>80000</v>
      </c>
      <c r="F127" s="225" t="s">
        <v>435</v>
      </c>
      <c r="G127" s="347"/>
      <c r="H127" s="349"/>
      <c r="I127" s="349"/>
      <c r="J127" s="349"/>
      <c r="K127" s="356"/>
    </row>
    <row r="128" spans="2:11">
      <c r="B128" s="362"/>
      <c r="C128" s="224" t="s">
        <v>736</v>
      </c>
      <c r="D128" s="225">
        <v>1100</v>
      </c>
      <c r="E128" s="225">
        <v>85000</v>
      </c>
      <c r="F128" s="225" t="s">
        <v>435</v>
      </c>
      <c r="G128" s="347"/>
      <c r="H128" s="349"/>
      <c r="I128" s="349"/>
      <c r="J128" s="349"/>
      <c r="K128" s="356"/>
    </row>
    <row r="129" spans="2:11">
      <c r="B129" s="362"/>
      <c r="C129" s="224" t="s">
        <v>737</v>
      </c>
      <c r="D129" s="225">
        <v>1150</v>
      </c>
      <c r="E129" s="225">
        <v>90000</v>
      </c>
      <c r="F129" s="225" t="s">
        <v>435</v>
      </c>
      <c r="G129" s="347"/>
      <c r="H129" s="349"/>
      <c r="I129" s="349"/>
      <c r="J129" s="349"/>
      <c r="K129" s="356"/>
    </row>
    <row r="130" spans="2:11">
      <c r="B130" s="362"/>
      <c r="C130" s="224" t="s">
        <v>738</v>
      </c>
      <c r="D130" s="225">
        <v>1200</v>
      </c>
      <c r="E130" s="225">
        <v>95000</v>
      </c>
      <c r="F130" s="225" t="s">
        <v>435</v>
      </c>
      <c r="G130" s="347"/>
      <c r="H130" s="349"/>
      <c r="I130" s="349"/>
      <c r="J130" s="349"/>
      <c r="K130" s="356"/>
    </row>
    <row r="131" spans="2:11">
      <c r="B131" s="362"/>
      <c r="C131" s="224" t="s">
        <v>739</v>
      </c>
      <c r="D131" s="225">
        <v>1250</v>
      </c>
      <c r="E131" s="225">
        <v>100000</v>
      </c>
      <c r="F131" s="225" t="s">
        <v>435</v>
      </c>
      <c r="G131" s="347"/>
      <c r="H131" s="349"/>
      <c r="I131" s="349"/>
      <c r="J131" s="349"/>
      <c r="K131" s="356"/>
    </row>
    <row r="132" spans="2:11">
      <c r="B132" s="362"/>
      <c r="C132" s="224" t="s">
        <v>740</v>
      </c>
      <c r="D132" s="225">
        <v>1300</v>
      </c>
      <c r="E132" s="226">
        <v>110000</v>
      </c>
      <c r="F132" s="225" t="s">
        <v>435</v>
      </c>
      <c r="G132" s="347"/>
      <c r="H132" s="349"/>
      <c r="I132" s="349"/>
      <c r="J132" s="349"/>
      <c r="K132" s="356"/>
    </row>
    <row r="133" spans="2:11">
      <c r="B133" s="362"/>
      <c r="C133" s="224" t="s">
        <v>741</v>
      </c>
      <c r="D133" s="225">
        <v>1350</v>
      </c>
      <c r="E133" s="225">
        <v>120000</v>
      </c>
      <c r="F133" s="225" t="s">
        <v>435</v>
      </c>
      <c r="G133" s="347"/>
      <c r="H133" s="349"/>
      <c r="I133" s="349"/>
      <c r="J133" s="349"/>
      <c r="K133" s="356"/>
    </row>
    <row r="134" spans="2:11">
      <c r="B134" s="362"/>
      <c r="C134" s="224" t="s">
        <v>742</v>
      </c>
      <c r="D134" s="225">
        <v>1400</v>
      </c>
      <c r="E134" s="225">
        <v>130000</v>
      </c>
      <c r="F134" s="225" t="s">
        <v>435</v>
      </c>
      <c r="G134" s="347"/>
      <c r="H134" s="349"/>
      <c r="I134" s="349"/>
      <c r="J134" s="349"/>
      <c r="K134" s="356"/>
    </row>
    <row r="135" spans="2:11">
      <c r="B135" s="362"/>
      <c r="C135" s="224" t="s">
        <v>743</v>
      </c>
      <c r="D135" s="225">
        <v>1450</v>
      </c>
      <c r="E135" s="225">
        <v>140000</v>
      </c>
      <c r="F135" s="225" t="s">
        <v>435</v>
      </c>
      <c r="G135" s="347"/>
      <c r="H135" s="349"/>
      <c r="I135" s="349"/>
      <c r="J135" s="349"/>
      <c r="K135" s="356"/>
    </row>
    <row r="136" spans="2:11">
      <c r="B136" s="362"/>
      <c r="C136" s="224" t="s">
        <v>744</v>
      </c>
      <c r="D136" s="225">
        <v>1500</v>
      </c>
      <c r="E136" s="225">
        <v>150000</v>
      </c>
      <c r="F136" s="225" t="s">
        <v>435</v>
      </c>
      <c r="G136" s="347"/>
      <c r="H136" s="349"/>
      <c r="I136" s="349"/>
      <c r="J136" s="349"/>
      <c r="K136" s="356"/>
    </row>
    <row r="137" spans="2:11">
      <c r="B137" s="362"/>
      <c r="C137" s="224" t="s">
        <v>745</v>
      </c>
      <c r="D137" s="225">
        <v>1550</v>
      </c>
      <c r="E137" s="225">
        <v>160000</v>
      </c>
      <c r="F137" s="225" t="s">
        <v>435</v>
      </c>
      <c r="G137" s="347"/>
      <c r="H137" s="349"/>
      <c r="I137" s="349"/>
      <c r="J137" s="349"/>
      <c r="K137" s="356"/>
    </row>
    <row r="138" spans="2:11">
      <c r="B138" s="362"/>
      <c r="C138" s="224" t="s">
        <v>746</v>
      </c>
      <c r="D138" s="225">
        <v>1600</v>
      </c>
      <c r="E138" s="225">
        <v>170000</v>
      </c>
      <c r="F138" s="225" t="s">
        <v>435</v>
      </c>
      <c r="G138" s="347"/>
      <c r="H138" s="349"/>
      <c r="I138" s="349"/>
      <c r="J138" s="349"/>
      <c r="K138" s="356"/>
    </row>
    <row r="139" spans="2:11">
      <c r="B139" s="362"/>
      <c r="C139" s="224" t="s">
        <v>747</v>
      </c>
      <c r="D139" s="225">
        <v>1650</v>
      </c>
      <c r="E139" s="225">
        <v>180000</v>
      </c>
      <c r="F139" s="225" t="s">
        <v>435</v>
      </c>
      <c r="G139" s="347"/>
      <c r="H139" s="349"/>
      <c r="I139" s="349"/>
      <c r="J139" s="349"/>
      <c r="K139" s="356"/>
    </row>
    <row r="140" spans="2:11">
      <c r="B140" s="362"/>
      <c r="C140" s="224" t="s">
        <v>748</v>
      </c>
      <c r="D140" s="225">
        <v>1700</v>
      </c>
      <c r="E140" s="225">
        <v>190000</v>
      </c>
      <c r="F140" s="225" t="s">
        <v>435</v>
      </c>
      <c r="G140" s="347"/>
      <c r="H140" s="349"/>
      <c r="I140" s="349"/>
      <c r="J140" s="349"/>
      <c r="K140" s="356"/>
    </row>
    <row r="141" spans="2:11">
      <c r="B141" s="362"/>
      <c r="C141" s="224" t="s">
        <v>749</v>
      </c>
      <c r="D141" s="225">
        <v>1750</v>
      </c>
      <c r="E141" s="225">
        <v>200000</v>
      </c>
      <c r="F141" s="225" t="s">
        <v>435</v>
      </c>
      <c r="G141" s="347"/>
      <c r="H141" s="349"/>
      <c r="I141" s="349"/>
      <c r="J141" s="349"/>
      <c r="K141" s="356"/>
    </row>
    <row r="142" spans="2:11">
      <c r="B142" s="362"/>
      <c r="C142" s="224" t="s">
        <v>750</v>
      </c>
      <c r="D142" s="225">
        <v>1800</v>
      </c>
      <c r="E142" s="225">
        <v>210000</v>
      </c>
      <c r="F142" s="225" t="s">
        <v>435</v>
      </c>
      <c r="G142" s="347"/>
      <c r="H142" s="349"/>
      <c r="I142" s="349"/>
      <c r="J142" s="349"/>
      <c r="K142" s="356"/>
    </row>
    <row r="143" spans="2:11">
      <c r="B143" s="362"/>
      <c r="C143" s="224" t="s">
        <v>751</v>
      </c>
      <c r="D143" s="225">
        <v>1850</v>
      </c>
      <c r="E143" s="225">
        <v>220000</v>
      </c>
      <c r="F143" s="225" t="s">
        <v>435</v>
      </c>
      <c r="G143" s="347"/>
      <c r="H143" s="349"/>
      <c r="I143" s="349"/>
      <c r="J143" s="349"/>
      <c r="K143" s="356"/>
    </row>
    <row r="144" spans="2:11">
      <c r="B144" s="362"/>
      <c r="C144" s="224" t="s">
        <v>752</v>
      </c>
      <c r="D144" s="225">
        <v>1900</v>
      </c>
      <c r="E144" s="225">
        <v>230000</v>
      </c>
      <c r="F144" s="225" t="s">
        <v>435</v>
      </c>
      <c r="G144" s="347"/>
      <c r="H144" s="349"/>
      <c r="I144" s="349"/>
      <c r="J144" s="349"/>
      <c r="K144" s="356"/>
    </row>
    <row r="145" spans="2:11">
      <c r="B145" s="362"/>
      <c r="C145" s="224" t="s">
        <v>753</v>
      </c>
      <c r="D145" s="225">
        <v>1950</v>
      </c>
      <c r="E145" s="225">
        <v>240000</v>
      </c>
      <c r="F145" s="225" t="s">
        <v>435</v>
      </c>
      <c r="G145" s="347"/>
      <c r="H145" s="349"/>
      <c r="I145" s="349"/>
      <c r="J145" s="349"/>
      <c r="K145" s="356"/>
    </row>
    <row r="146" spans="2:11">
      <c r="B146" s="362"/>
      <c r="C146" s="224" t="s">
        <v>754</v>
      </c>
      <c r="D146" s="225">
        <v>2000</v>
      </c>
      <c r="E146" s="225">
        <v>250000</v>
      </c>
      <c r="F146" s="225" t="s">
        <v>435</v>
      </c>
      <c r="G146" s="347"/>
      <c r="H146" s="349"/>
      <c r="I146" s="349"/>
      <c r="J146" s="349"/>
      <c r="K146" s="356"/>
    </row>
    <row r="147" spans="2:11">
      <c r="B147" s="362"/>
      <c r="C147" s="224" t="s">
        <v>755</v>
      </c>
      <c r="D147" s="225">
        <v>2050</v>
      </c>
      <c r="E147" s="225">
        <v>260000</v>
      </c>
      <c r="F147" s="225" t="s">
        <v>435</v>
      </c>
      <c r="G147" s="347"/>
      <c r="H147" s="349"/>
      <c r="I147" s="349"/>
      <c r="J147" s="349"/>
      <c r="K147" s="356"/>
    </row>
    <row r="148" spans="2:11">
      <c r="B148" s="362"/>
      <c r="C148" s="224" t="s">
        <v>756</v>
      </c>
      <c r="D148" s="225">
        <v>2100</v>
      </c>
      <c r="E148" s="225">
        <v>270000</v>
      </c>
      <c r="F148" s="225" t="s">
        <v>435</v>
      </c>
      <c r="G148" s="347"/>
      <c r="H148" s="349"/>
      <c r="I148" s="349"/>
      <c r="J148" s="349"/>
      <c r="K148" s="356"/>
    </row>
    <row r="149" spans="2:11">
      <c r="B149" s="362"/>
      <c r="C149" s="224" t="s">
        <v>757</v>
      </c>
      <c r="D149" s="225">
        <v>2150</v>
      </c>
      <c r="E149" s="225">
        <v>280000</v>
      </c>
      <c r="F149" s="225" t="s">
        <v>435</v>
      </c>
      <c r="G149" s="347"/>
      <c r="H149" s="349"/>
      <c r="I149" s="349"/>
      <c r="J149" s="349"/>
      <c r="K149" s="356"/>
    </row>
    <row r="150" spans="2:11">
      <c r="B150" s="362"/>
      <c r="C150" s="224" t="s">
        <v>758</v>
      </c>
      <c r="D150" s="225">
        <v>2200</v>
      </c>
      <c r="E150" s="225">
        <v>290000</v>
      </c>
      <c r="F150" s="225" t="s">
        <v>435</v>
      </c>
      <c r="G150" s="347"/>
      <c r="H150" s="349"/>
      <c r="I150" s="349"/>
      <c r="J150" s="349"/>
      <c r="K150" s="356"/>
    </row>
    <row r="151" spans="2:11">
      <c r="B151" s="362"/>
      <c r="C151" s="224" t="s">
        <v>759</v>
      </c>
      <c r="D151" s="225">
        <v>2250</v>
      </c>
      <c r="E151" s="225">
        <v>300000</v>
      </c>
      <c r="F151" s="225" t="s">
        <v>435</v>
      </c>
      <c r="G151" s="347"/>
      <c r="H151" s="349"/>
      <c r="I151" s="349"/>
      <c r="J151" s="349"/>
      <c r="K151" s="356"/>
    </row>
    <row r="152" spans="2:11">
      <c r="B152" s="362"/>
      <c r="C152" s="224" t="s">
        <v>760</v>
      </c>
      <c r="D152" s="225">
        <v>2300</v>
      </c>
      <c r="E152" s="225">
        <v>310000</v>
      </c>
      <c r="F152" s="225" t="s">
        <v>435</v>
      </c>
      <c r="G152" s="347"/>
      <c r="H152" s="349"/>
      <c r="I152" s="349"/>
      <c r="J152" s="349"/>
      <c r="K152" s="356"/>
    </row>
    <row r="153" spans="2:11">
      <c r="B153" s="362"/>
      <c r="C153" s="224" t="s">
        <v>761</v>
      </c>
      <c r="D153" s="225">
        <v>2350</v>
      </c>
      <c r="E153" s="225">
        <v>320000</v>
      </c>
      <c r="F153" s="225" t="s">
        <v>435</v>
      </c>
      <c r="G153" s="347"/>
      <c r="H153" s="349"/>
      <c r="I153" s="349"/>
      <c r="J153" s="349"/>
      <c r="K153" s="356"/>
    </row>
    <row r="154" spans="2:11">
      <c r="B154" s="362"/>
      <c r="C154" s="224" t="s">
        <v>762</v>
      </c>
      <c r="D154" s="225">
        <v>2400</v>
      </c>
      <c r="E154" s="225">
        <v>330000</v>
      </c>
      <c r="F154" s="225" t="s">
        <v>435</v>
      </c>
      <c r="G154" s="347"/>
      <c r="H154" s="349"/>
      <c r="I154" s="349"/>
      <c r="J154" s="349"/>
      <c r="K154" s="356"/>
    </row>
    <row r="155" spans="2:11">
      <c r="B155" s="362"/>
      <c r="C155" s="228" t="s">
        <v>763</v>
      </c>
      <c r="D155" s="229">
        <v>1</v>
      </c>
      <c r="E155" s="226">
        <v>40000</v>
      </c>
      <c r="F155" s="229" t="s">
        <v>435</v>
      </c>
      <c r="G155" s="348">
        <f>SUM(E155:E158)</f>
        <v>600000</v>
      </c>
      <c r="H155" s="349"/>
      <c r="I155" s="349"/>
      <c r="J155" s="349"/>
      <c r="K155" s="356"/>
    </row>
    <row r="156" spans="2:11">
      <c r="B156" s="362"/>
      <c r="C156" s="228" t="s">
        <v>764</v>
      </c>
      <c r="D156" s="229">
        <v>3</v>
      </c>
      <c r="E156" s="230">
        <v>80000</v>
      </c>
      <c r="F156" s="229" t="s">
        <v>435</v>
      </c>
      <c r="G156" s="348"/>
      <c r="H156" s="349"/>
      <c r="I156" s="349"/>
      <c r="J156" s="349"/>
      <c r="K156" s="356"/>
    </row>
    <row r="157" spans="2:11">
      <c r="B157" s="362"/>
      <c r="C157" s="228" t="s">
        <v>765</v>
      </c>
      <c r="D157" s="229">
        <v>5</v>
      </c>
      <c r="E157" s="230">
        <v>160000</v>
      </c>
      <c r="F157" s="229" t="s">
        <v>435</v>
      </c>
      <c r="G157" s="348"/>
      <c r="H157" s="349"/>
      <c r="I157" s="349"/>
      <c r="J157" s="349"/>
      <c r="K157" s="356"/>
    </row>
    <row r="158" spans="2:11">
      <c r="B158" s="362"/>
      <c r="C158" s="228" t="s">
        <v>766</v>
      </c>
      <c r="D158" s="229">
        <v>10</v>
      </c>
      <c r="E158" s="230">
        <v>320000</v>
      </c>
      <c r="F158" s="229" t="s">
        <v>435</v>
      </c>
      <c r="G158" s="348"/>
      <c r="H158" s="349"/>
      <c r="I158" s="349"/>
      <c r="J158" s="349"/>
      <c r="K158" s="356"/>
    </row>
    <row r="159" spans="2:11">
      <c r="B159" s="362"/>
      <c r="C159" s="231" t="s">
        <v>767</v>
      </c>
      <c r="D159" s="232">
        <v>1</v>
      </c>
      <c r="E159" s="226">
        <v>25</v>
      </c>
      <c r="F159" s="232" t="s">
        <v>437</v>
      </c>
      <c r="G159" s="347">
        <f>SUM(E159:E165)</f>
        <v>725</v>
      </c>
      <c r="H159" s="349"/>
      <c r="I159" s="349"/>
      <c r="J159" s="349"/>
      <c r="K159" s="356"/>
    </row>
    <row r="160" spans="2:11">
      <c r="B160" s="362"/>
      <c r="C160" s="231" t="s">
        <v>768</v>
      </c>
      <c r="D160" s="232">
        <v>3</v>
      </c>
      <c r="E160" s="232">
        <v>50</v>
      </c>
      <c r="F160" s="232" t="s">
        <v>437</v>
      </c>
      <c r="G160" s="347"/>
      <c r="H160" s="349"/>
      <c r="I160" s="349"/>
      <c r="J160" s="349"/>
      <c r="K160" s="356"/>
    </row>
    <row r="161" spans="2:11">
      <c r="B161" s="362"/>
      <c r="C161" s="231" t="s">
        <v>769</v>
      </c>
      <c r="D161" s="232">
        <v>5</v>
      </c>
      <c r="E161" s="232">
        <v>75</v>
      </c>
      <c r="F161" s="232" t="s">
        <v>437</v>
      </c>
      <c r="G161" s="347"/>
      <c r="H161" s="349"/>
      <c r="I161" s="349"/>
      <c r="J161" s="349"/>
      <c r="K161" s="356"/>
    </row>
    <row r="162" spans="2:11">
      <c r="B162" s="362"/>
      <c r="C162" s="231" t="s">
        <v>770</v>
      </c>
      <c r="D162" s="232">
        <v>7</v>
      </c>
      <c r="E162" s="232">
        <v>100</v>
      </c>
      <c r="F162" s="232" t="s">
        <v>437</v>
      </c>
      <c r="G162" s="347"/>
      <c r="H162" s="349"/>
      <c r="I162" s="349"/>
      <c r="J162" s="349"/>
      <c r="K162" s="356"/>
    </row>
    <row r="163" spans="2:11">
      <c r="B163" s="362"/>
      <c r="C163" s="231" t="s">
        <v>771</v>
      </c>
      <c r="D163" s="232">
        <v>10</v>
      </c>
      <c r="E163" s="232">
        <v>125</v>
      </c>
      <c r="F163" s="232" t="s">
        <v>437</v>
      </c>
      <c r="G163" s="347"/>
      <c r="H163" s="349"/>
      <c r="I163" s="349"/>
      <c r="J163" s="349"/>
      <c r="K163" s="356"/>
    </row>
    <row r="164" spans="2:11">
      <c r="B164" s="362"/>
      <c r="C164" s="231" t="s">
        <v>772</v>
      </c>
      <c r="D164" s="232">
        <v>12</v>
      </c>
      <c r="E164" s="232">
        <v>150</v>
      </c>
      <c r="F164" s="232" t="s">
        <v>437</v>
      </c>
      <c r="G164" s="347"/>
      <c r="H164" s="349"/>
      <c r="I164" s="349"/>
      <c r="J164" s="349"/>
      <c r="K164" s="356"/>
    </row>
    <row r="165" spans="2:11">
      <c r="B165" s="362"/>
      <c r="C165" s="231" t="s">
        <v>773</v>
      </c>
      <c r="D165" s="232">
        <v>15</v>
      </c>
      <c r="E165" s="232">
        <v>200</v>
      </c>
      <c r="F165" s="232" t="s">
        <v>437</v>
      </c>
      <c r="G165" s="347"/>
      <c r="H165" s="349"/>
      <c r="I165" s="349"/>
      <c r="J165" s="349"/>
      <c r="K165" s="356"/>
    </row>
    <row r="166" spans="2:11">
      <c r="B166" s="362"/>
      <c r="C166" s="228" t="s">
        <v>774</v>
      </c>
      <c r="D166" s="229">
        <v>1</v>
      </c>
      <c r="E166" s="226">
        <v>10000</v>
      </c>
      <c r="F166" s="229" t="s">
        <v>435</v>
      </c>
      <c r="G166" s="348">
        <f>SUM(E166:E187)</f>
        <v>4825000</v>
      </c>
      <c r="H166" s="349"/>
      <c r="I166" s="349"/>
      <c r="J166" s="349"/>
      <c r="K166" s="356"/>
    </row>
    <row r="167" spans="2:11">
      <c r="B167" s="362"/>
      <c r="C167" s="228" t="s">
        <v>775</v>
      </c>
      <c r="D167" s="229">
        <v>5</v>
      </c>
      <c r="E167" s="230">
        <v>20000</v>
      </c>
      <c r="F167" s="229" t="s">
        <v>435</v>
      </c>
      <c r="G167" s="348"/>
      <c r="H167" s="349"/>
      <c r="I167" s="349"/>
      <c r="J167" s="349"/>
      <c r="K167" s="356"/>
    </row>
    <row r="168" spans="2:11">
      <c r="B168" s="362"/>
      <c r="C168" s="228" t="s">
        <v>776</v>
      </c>
      <c r="D168" s="229">
        <v>10</v>
      </c>
      <c r="E168" s="230">
        <v>30000</v>
      </c>
      <c r="F168" s="229" t="s">
        <v>435</v>
      </c>
      <c r="G168" s="348"/>
      <c r="H168" s="349"/>
      <c r="I168" s="349"/>
      <c r="J168" s="349"/>
      <c r="K168" s="356"/>
    </row>
    <row r="169" spans="2:11">
      <c r="B169" s="362"/>
      <c r="C169" s="228" t="s">
        <v>777</v>
      </c>
      <c r="D169" s="229">
        <v>20</v>
      </c>
      <c r="E169" s="230">
        <v>40000</v>
      </c>
      <c r="F169" s="229" t="s">
        <v>435</v>
      </c>
      <c r="G169" s="348"/>
      <c r="H169" s="349"/>
      <c r="I169" s="349"/>
      <c r="J169" s="349"/>
      <c r="K169" s="356"/>
    </row>
    <row r="170" spans="2:11">
      <c r="B170" s="362"/>
      <c r="C170" s="228" t="s">
        <v>778</v>
      </c>
      <c r="D170" s="229">
        <v>30</v>
      </c>
      <c r="E170" s="230">
        <v>50000</v>
      </c>
      <c r="F170" s="229" t="s">
        <v>435</v>
      </c>
      <c r="G170" s="348"/>
      <c r="H170" s="349"/>
      <c r="I170" s="349"/>
      <c r="J170" s="349"/>
      <c r="K170" s="356"/>
    </row>
    <row r="171" spans="2:11">
      <c r="B171" s="362"/>
      <c r="C171" s="228" t="s">
        <v>779</v>
      </c>
      <c r="D171" s="229">
        <v>40</v>
      </c>
      <c r="E171" s="226">
        <v>75000</v>
      </c>
      <c r="F171" s="229" t="s">
        <v>435</v>
      </c>
      <c r="G171" s="348"/>
      <c r="H171" s="349"/>
      <c r="I171" s="349"/>
      <c r="J171" s="349"/>
      <c r="K171" s="356"/>
    </row>
    <row r="172" spans="2:11">
      <c r="B172" s="362"/>
      <c r="C172" s="228" t="s">
        <v>780</v>
      </c>
      <c r="D172" s="229">
        <v>50</v>
      </c>
      <c r="E172" s="229">
        <v>100000</v>
      </c>
      <c r="F172" s="229" t="s">
        <v>435</v>
      </c>
      <c r="G172" s="348"/>
      <c r="H172" s="349"/>
      <c r="I172" s="349"/>
      <c r="J172" s="349"/>
      <c r="K172" s="356"/>
    </row>
    <row r="173" spans="2:11">
      <c r="B173" s="362"/>
      <c r="C173" s="228" t="s">
        <v>781</v>
      </c>
      <c r="D173" s="229">
        <v>60</v>
      </c>
      <c r="E173" s="229">
        <v>125000</v>
      </c>
      <c r="F173" s="229" t="s">
        <v>435</v>
      </c>
      <c r="G173" s="348"/>
      <c r="H173" s="349"/>
      <c r="I173" s="349"/>
      <c r="J173" s="349"/>
      <c r="K173" s="356"/>
    </row>
    <row r="174" spans="2:11">
      <c r="B174" s="362"/>
      <c r="C174" s="228" t="s">
        <v>782</v>
      </c>
      <c r="D174" s="229">
        <v>70</v>
      </c>
      <c r="E174" s="229">
        <v>150000</v>
      </c>
      <c r="F174" s="229" t="s">
        <v>435</v>
      </c>
      <c r="G174" s="348"/>
      <c r="H174" s="349"/>
      <c r="I174" s="349"/>
      <c r="J174" s="349"/>
      <c r="K174" s="356"/>
    </row>
    <row r="175" spans="2:11">
      <c r="B175" s="362"/>
      <c r="C175" s="228" t="s">
        <v>783</v>
      </c>
      <c r="D175" s="229">
        <v>80</v>
      </c>
      <c r="E175" s="229">
        <v>175000</v>
      </c>
      <c r="F175" s="229" t="s">
        <v>435</v>
      </c>
      <c r="G175" s="348"/>
      <c r="H175" s="349"/>
      <c r="I175" s="349"/>
      <c r="J175" s="349"/>
      <c r="K175" s="356"/>
    </row>
    <row r="176" spans="2:11">
      <c r="B176" s="362"/>
      <c r="C176" s="228" t="s">
        <v>784</v>
      </c>
      <c r="D176" s="229">
        <v>90</v>
      </c>
      <c r="E176" s="229">
        <v>200000</v>
      </c>
      <c r="F176" s="229" t="s">
        <v>435</v>
      </c>
      <c r="G176" s="348"/>
      <c r="H176" s="349"/>
      <c r="I176" s="349"/>
      <c r="J176" s="349"/>
      <c r="K176" s="356"/>
    </row>
    <row r="177" spans="2:11">
      <c r="B177" s="362"/>
      <c r="C177" s="228" t="s">
        <v>785</v>
      </c>
      <c r="D177" s="229">
        <v>100</v>
      </c>
      <c r="E177" s="229">
        <v>225000</v>
      </c>
      <c r="F177" s="229" t="s">
        <v>435</v>
      </c>
      <c r="G177" s="348"/>
      <c r="H177" s="349"/>
      <c r="I177" s="349"/>
      <c r="J177" s="349"/>
      <c r="K177" s="356"/>
    </row>
    <row r="178" spans="2:11">
      <c r="B178" s="362"/>
      <c r="C178" s="228" t="s">
        <v>786</v>
      </c>
      <c r="D178" s="229">
        <v>110</v>
      </c>
      <c r="E178" s="229">
        <v>250000</v>
      </c>
      <c r="F178" s="229" t="s">
        <v>435</v>
      </c>
      <c r="G178" s="348"/>
      <c r="H178" s="349"/>
      <c r="I178" s="349"/>
      <c r="J178" s="349"/>
      <c r="K178" s="356"/>
    </row>
    <row r="179" spans="2:11">
      <c r="B179" s="362"/>
      <c r="C179" s="228" t="s">
        <v>787</v>
      </c>
      <c r="D179" s="229">
        <v>120</v>
      </c>
      <c r="E179" s="229">
        <v>275000</v>
      </c>
      <c r="F179" s="229" t="s">
        <v>435</v>
      </c>
      <c r="G179" s="348"/>
      <c r="H179" s="349"/>
      <c r="I179" s="349"/>
      <c r="J179" s="349"/>
      <c r="K179" s="356"/>
    </row>
    <row r="180" spans="2:11">
      <c r="B180" s="362"/>
      <c r="C180" s="228" t="s">
        <v>788</v>
      </c>
      <c r="D180" s="229">
        <v>130</v>
      </c>
      <c r="E180" s="229">
        <v>300000</v>
      </c>
      <c r="F180" s="229" t="s">
        <v>435</v>
      </c>
      <c r="G180" s="348"/>
      <c r="H180" s="349"/>
      <c r="I180" s="349"/>
      <c r="J180" s="349"/>
      <c r="K180" s="356"/>
    </row>
    <row r="181" spans="2:11">
      <c r="B181" s="362"/>
      <c r="C181" s="228" t="s">
        <v>789</v>
      </c>
      <c r="D181" s="229">
        <v>140</v>
      </c>
      <c r="E181" s="229">
        <v>325000</v>
      </c>
      <c r="F181" s="229" t="s">
        <v>435</v>
      </c>
      <c r="G181" s="348"/>
      <c r="H181" s="349"/>
      <c r="I181" s="349"/>
      <c r="J181" s="349"/>
      <c r="K181" s="356"/>
    </row>
    <row r="182" spans="2:11">
      <c r="B182" s="362"/>
      <c r="C182" s="228" t="s">
        <v>790</v>
      </c>
      <c r="D182" s="229">
        <v>150</v>
      </c>
      <c r="E182" s="229">
        <v>350000</v>
      </c>
      <c r="F182" s="229" t="s">
        <v>435</v>
      </c>
      <c r="G182" s="348"/>
      <c r="H182" s="349"/>
      <c r="I182" s="349"/>
      <c r="J182" s="349"/>
      <c r="K182" s="356"/>
    </row>
    <row r="183" spans="2:11">
      <c r="B183" s="362"/>
      <c r="C183" s="228" t="s">
        <v>791</v>
      </c>
      <c r="D183" s="229">
        <v>160</v>
      </c>
      <c r="E183" s="229">
        <v>375000</v>
      </c>
      <c r="F183" s="229" t="s">
        <v>435</v>
      </c>
      <c r="G183" s="348"/>
      <c r="H183" s="349"/>
      <c r="I183" s="349"/>
      <c r="J183" s="349"/>
      <c r="K183" s="356"/>
    </row>
    <row r="184" spans="2:11">
      <c r="B184" s="362"/>
      <c r="C184" s="228" t="s">
        <v>792</v>
      </c>
      <c r="D184" s="229">
        <v>170</v>
      </c>
      <c r="E184" s="229">
        <v>400000</v>
      </c>
      <c r="F184" s="229" t="s">
        <v>435</v>
      </c>
      <c r="G184" s="348"/>
      <c r="H184" s="349"/>
      <c r="I184" s="349"/>
      <c r="J184" s="349"/>
      <c r="K184" s="356"/>
    </row>
    <row r="185" spans="2:11">
      <c r="B185" s="362"/>
      <c r="C185" s="228" t="s">
        <v>793</v>
      </c>
      <c r="D185" s="229">
        <v>180</v>
      </c>
      <c r="E185" s="229">
        <v>425000</v>
      </c>
      <c r="F185" s="229" t="s">
        <v>435</v>
      </c>
      <c r="G185" s="348"/>
      <c r="H185" s="349"/>
      <c r="I185" s="349"/>
      <c r="J185" s="349"/>
      <c r="K185" s="356"/>
    </row>
    <row r="186" spans="2:11">
      <c r="B186" s="362"/>
      <c r="C186" s="228" t="s">
        <v>794</v>
      </c>
      <c r="D186" s="229">
        <v>190</v>
      </c>
      <c r="E186" s="229">
        <v>450000</v>
      </c>
      <c r="F186" s="229" t="s">
        <v>435</v>
      </c>
      <c r="G186" s="348"/>
      <c r="H186" s="349"/>
      <c r="I186" s="349"/>
      <c r="J186" s="349"/>
      <c r="K186" s="356"/>
    </row>
    <row r="187" spans="2:11">
      <c r="B187" s="362"/>
      <c r="C187" s="228" t="s">
        <v>795</v>
      </c>
      <c r="D187" s="229">
        <v>200</v>
      </c>
      <c r="E187" s="229">
        <v>475000</v>
      </c>
      <c r="F187" s="229" t="s">
        <v>435</v>
      </c>
      <c r="G187" s="348"/>
      <c r="H187" s="349"/>
      <c r="I187" s="349"/>
      <c r="J187" s="349"/>
      <c r="K187" s="356"/>
    </row>
    <row r="188" spans="2:11">
      <c r="B188" s="362"/>
      <c r="C188" s="224" t="s">
        <v>796</v>
      </c>
      <c r="D188" s="225">
        <v>5</v>
      </c>
      <c r="E188" s="226">
        <v>50</v>
      </c>
      <c r="F188" s="225" t="s">
        <v>437</v>
      </c>
      <c r="G188" s="347">
        <f>SUM(E188:E227)</f>
        <v>8000</v>
      </c>
      <c r="H188" s="349"/>
      <c r="I188" s="349"/>
      <c r="J188" s="349"/>
      <c r="K188" s="356"/>
    </row>
    <row r="189" spans="2:11">
      <c r="B189" s="362"/>
      <c r="C189" s="224" t="s">
        <v>797</v>
      </c>
      <c r="D189" s="225">
        <v>10</v>
      </c>
      <c r="E189" s="227">
        <v>50</v>
      </c>
      <c r="F189" s="225" t="s">
        <v>437</v>
      </c>
      <c r="G189" s="347"/>
      <c r="H189" s="349"/>
      <c r="I189" s="349"/>
      <c r="J189" s="349"/>
      <c r="K189" s="356"/>
    </row>
    <row r="190" spans="2:11">
      <c r="B190" s="362"/>
      <c r="C190" s="224" t="s">
        <v>798</v>
      </c>
      <c r="D190" s="225">
        <v>15</v>
      </c>
      <c r="E190" s="227">
        <v>50</v>
      </c>
      <c r="F190" s="225" t="s">
        <v>437</v>
      </c>
      <c r="G190" s="347"/>
      <c r="H190" s="349"/>
      <c r="I190" s="349"/>
      <c r="J190" s="349"/>
      <c r="K190" s="356"/>
    </row>
    <row r="191" spans="2:11">
      <c r="B191" s="362"/>
      <c r="C191" s="224" t="s">
        <v>799</v>
      </c>
      <c r="D191" s="225">
        <v>20</v>
      </c>
      <c r="E191" s="227">
        <v>50</v>
      </c>
      <c r="F191" s="225" t="s">
        <v>437</v>
      </c>
      <c r="G191" s="347"/>
      <c r="H191" s="349"/>
      <c r="I191" s="349"/>
      <c r="J191" s="349"/>
      <c r="K191" s="356"/>
    </row>
    <row r="192" spans="2:11">
      <c r="B192" s="362"/>
      <c r="C192" s="224" t="s">
        <v>800</v>
      </c>
      <c r="D192" s="225">
        <v>25</v>
      </c>
      <c r="E192" s="227">
        <v>50</v>
      </c>
      <c r="F192" s="225" t="s">
        <v>437</v>
      </c>
      <c r="G192" s="347"/>
      <c r="H192" s="349"/>
      <c r="I192" s="349"/>
      <c r="J192" s="349"/>
      <c r="K192" s="356"/>
    </row>
    <row r="193" spans="2:11">
      <c r="B193" s="362"/>
      <c r="C193" s="224" t="s">
        <v>801</v>
      </c>
      <c r="D193" s="225">
        <v>30</v>
      </c>
      <c r="E193" s="226">
        <v>100</v>
      </c>
      <c r="F193" s="225" t="s">
        <v>437</v>
      </c>
      <c r="G193" s="347"/>
      <c r="H193" s="349"/>
      <c r="I193" s="349"/>
      <c r="J193" s="349"/>
      <c r="K193" s="356"/>
    </row>
    <row r="194" spans="2:11">
      <c r="B194" s="362"/>
      <c r="C194" s="224" t="s">
        <v>802</v>
      </c>
      <c r="D194" s="225">
        <v>35</v>
      </c>
      <c r="E194" s="227">
        <v>100</v>
      </c>
      <c r="F194" s="225" t="s">
        <v>437</v>
      </c>
      <c r="G194" s="347"/>
      <c r="H194" s="349"/>
      <c r="I194" s="349"/>
      <c r="J194" s="349"/>
      <c r="K194" s="356"/>
    </row>
    <row r="195" spans="2:11">
      <c r="B195" s="362"/>
      <c r="C195" s="224" t="s">
        <v>803</v>
      </c>
      <c r="D195" s="225">
        <v>40</v>
      </c>
      <c r="E195" s="227">
        <v>100</v>
      </c>
      <c r="F195" s="225" t="s">
        <v>437</v>
      </c>
      <c r="G195" s="347"/>
      <c r="H195" s="349"/>
      <c r="I195" s="349"/>
      <c r="J195" s="349"/>
      <c r="K195" s="356"/>
    </row>
    <row r="196" spans="2:11">
      <c r="B196" s="362"/>
      <c r="C196" s="224" t="s">
        <v>804</v>
      </c>
      <c r="D196" s="225">
        <v>45</v>
      </c>
      <c r="E196" s="227">
        <v>100</v>
      </c>
      <c r="F196" s="225" t="s">
        <v>437</v>
      </c>
      <c r="G196" s="347"/>
      <c r="H196" s="349"/>
      <c r="I196" s="349"/>
      <c r="J196" s="349"/>
      <c r="K196" s="356"/>
    </row>
    <row r="197" spans="2:11">
      <c r="B197" s="362"/>
      <c r="C197" s="224" t="s">
        <v>805</v>
      </c>
      <c r="D197" s="225">
        <v>50</v>
      </c>
      <c r="E197" s="227">
        <v>100</v>
      </c>
      <c r="F197" s="225" t="s">
        <v>437</v>
      </c>
      <c r="G197" s="347"/>
      <c r="H197" s="349"/>
      <c r="I197" s="349"/>
      <c r="J197" s="349"/>
      <c r="K197" s="356"/>
    </row>
    <row r="198" spans="2:11">
      <c r="B198" s="362"/>
      <c r="C198" s="224" t="s">
        <v>806</v>
      </c>
      <c r="D198" s="225">
        <v>55</v>
      </c>
      <c r="E198" s="226">
        <v>150</v>
      </c>
      <c r="F198" s="225" t="s">
        <v>437</v>
      </c>
      <c r="G198" s="347"/>
      <c r="H198" s="349"/>
      <c r="I198" s="349"/>
      <c r="J198" s="349"/>
      <c r="K198" s="356"/>
    </row>
    <row r="199" spans="2:11">
      <c r="B199" s="362"/>
      <c r="C199" s="224" t="s">
        <v>807</v>
      </c>
      <c r="D199" s="225">
        <v>60</v>
      </c>
      <c r="E199" s="227">
        <v>150</v>
      </c>
      <c r="F199" s="225" t="s">
        <v>437</v>
      </c>
      <c r="G199" s="347"/>
      <c r="H199" s="349"/>
      <c r="I199" s="349"/>
      <c r="J199" s="349"/>
      <c r="K199" s="356"/>
    </row>
    <row r="200" spans="2:11">
      <c r="B200" s="362"/>
      <c r="C200" s="224" t="s">
        <v>808</v>
      </c>
      <c r="D200" s="225">
        <v>65</v>
      </c>
      <c r="E200" s="227">
        <v>150</v>
      </c>
      <c r="F200" s="225" t="s">
        <v>437</v>
      </c>
      <c r="G200" s="347"/>
      <c r="H200" s="349"/>
      <c r="I200" s="349"/>
      <c r="J200" s="349"/>
      <c r="K200" s="356"/>
    </row>
    <row r="201" spans="2:11">
      <c r="B201" s="362"/>
      <c r="C201" s="224" t="s">
        <v>809</v>
      </c>
      <c r="D201" s="225">
        <v>70</v>
      </c>
      <c r="E201" s="227">
        <v>150</v>
      </c>
      <c r="F201" s="225" t="s">
        <v>437</v>
      </c>
      <c r="G201" s="347"/>
      <c r="H201" s="349"/>
      <c r="I201" s="349"/>
      <c r="J201" s="349"/>
      <c r="K201" s="356"/>
    </row>
    <row r="202" spans="2:11">
      <c r="B202" s="362"/>
      <c r="C202" s="224" t="s">
        <v>810</v>
      </c>
      <c r="D202" s="225">
        <v>75</v>
      </c>
      <c r="E202" s="227">
        <v>150</v>
      </c>
      <c r="F202" s="225" t="s">
        <v>437</v>
      </c>
      <c r="G202" s="347"/>
      <c r="H202" s="349"/>
      <c r="I202" s="349"/>
      <c r="J202" s="349"/>
      <c r="K202" s="356"/>
    </row>
    <row r="203" spans="2:11">
      <c r="B203" s="362"/>
      <c r="C203" s="224" t="s">
        <v>811</v>
      </c>
      <c r="D203" s="225">
        <v>80</v>
      </c>
      <c r="E203" s="226">
        <v>200</v>
      </c>
      <c r="F203" s="225" t="s">
        <v>437</v>
      </c>
      <c r="G203" s="347"/>
      <c r="H203" s="349"/>
      <c r="I203" s="349"/>
      <c r="J203" s="349"/>
      <c r="K203" s="356"/>
    </row>
    <row r="204" spans="2:11">
      <c r="B204" s="362"/>
      <c r="C204" s="224" t="s">
        <v>812</v>
      </c>
      <c r="D204" s="225">
        <v>85</v>
      </c>
      <c r="E204" s="227">
        <v>200</v>
      </c>
      <c r="F204" s="225" t="s">
        <v>437</v>
      </c>
      <c r="G204" s="347"/>
      <c r="H204" s="349"/>
      <c r="I204" s="349"/>
      <c r="J204" s="349"/>
      <c r="K204" s="356"/>
    </row>
    <row r="205" spans="2:11">
      <c r="B205" s="362"/>
      <c r="C205" s="224" t="s">
        <v>813</v>
      </c>
      <c r="D205" s="225">
        <v>90</v>
      </c>
      <c r="E205" s="227">
        <v>200</v>
      </c>
      <c r="F205" s="225" t="s">
        <v>437</v>
      </c>
      <c r="G205" s="347"/>
      <c r="H205" s="349"/>
      <c r="I205" s="349"/>
      <c r="J205" s="349"/>
      <c r="K205" s="356"/>
    </row>
    <row r="206" spans="2:11">
      <c r="B206" s="362"/>
      <c r="C206" s="224" t="s">
        <v>814</v>
      </c>
      <c r="D206" s="225">
        <v>95</v>
      </c>
      <c r="E206" s="227">
        <v>200</v>
      </c>
      <c r="F206" s="225" t="s">
        <v>437</v>
      </c>
      <c r="G206" s="347"/>
      <c r="H206" s="349"/>
      <c r="I206" s="349"/>
      <c r="J206" s="349"/>
      <c r="K206" s="356"/>
    </row>
    <row r="207" spans="2:11">
      <c r="B207" s="362"/>
      <c r="C207" s="224" t="s">
        <v>815</v>
      </c>
      <c r="D207" s="225">
        <v>100</v>
      </c>
      <c r="E207" s="227">
        <v>200</v>
      </c>
      <c r="F207" s="225" t="s">
        <v>437</v>
      </c>
      <c r="G207" s="347"/>
      <c r="H207" s="349"/>
      <c r="I207" s="349"/>
      <c r="J207" s="349"/>
      <c r="K207" s="356"/>
    </row>
    <row r="208" spans="2:11">
      <c r="B208" s="362"/>
      <c r="C208" s="224" t="s">
        <v>816</v>
      </c>
      <c r="D208" s="225">
        <v>105</v>
      </c>
      <c r="E208" s="227">
        <v>200</v>
      </c>
      <c r="F208" s="225" t="s">
        <v>437</v>
      </c>
      <c r="G208" s="347"/>
      <c r="H208" s="349"/>
      <c r="I208" s="349"/>
      <c r="J208" s="349"/>
      <c r="K208" s="356"/>
    </row>
    <row r="209" spans="2:11">
      <c r="B209" s="362"/>
      <c r="C209" s="224" t="s">
        <v>817</v>
      </c>
      <c r="D209" s="225">
        <v>110</v>
      </c>
      <c r="E209" s="227">
        <v>200</v>
      </c>
      <c r="F209" s="225" t="s">
        <v>437</v>
      </c>
      <c r="G209" s="347"/>
      <c r="H209" s="349"/>
      <c r="I209" s="349"/>
      <c r="J209" s="349"/>
      <c r="K209" s="356"/>
    </row>
    <row r="210" spans="2:11">
      <c r="B210" s="362"/>
      <c r="C210" s="224" t="s">
        <v>818</v>
      </c>
      <c r="D210" s="225">
        <v>115</v>
      </c>
      <c r="E210" s="227">
        <v>200</v>
      </c>
      <c r="F210" s="225" t="s">
        <v>437</v>
      </c>
      <c r="G210" s="347"/>
      <c r="H210" s="349"/>
      <c r="I210" s="349"/>
      <c r="J210" s="349"/>
      <c r="K210" s="356"/>
    </row>
    <row r="211" spans="2:11">
      <c r="B211" s="362"/>
      <c r="C211" s="224" t="s">
        <v>819</v>
      </c>
      <c r="D211" s="225">
        <v>120</v>
      </c>
      <c r="E211" s="227">
        <v>200</v>
      </c>
      <c r="F211" s="225" t="s">
        <v>437</v>
      </c>
      <c r="G211" s="347"/>
      <c r="H211" s="349"/>
      <c r="I211" s="349"/>
      <c r="J211" s="349"/>
      <c r="K211" s="356"/>
    </row>
    <row r="212" spans="2:11">
      <c r="B212" s="362"/>
      <c r="C212" s="224" t="s">
        <v>820</v>
      </c>
      <c r="D212" s="225">
        <v>125</v>
      </c>
      <c r="E212" s="227">
        <v>200</v>
      </c>
      <c r="F212" s="225" t="s">
        <v>437</v>
      </c>
      <c r="G212" s="347"/>
      <c r="H212" s="349"/>
      <c r="I212" s="349"/>
      <c r="J212" s="349"/>
      <c r="K212" s="356"/>
    </row>
    <row r="213" spans="2:11">
      <c r="B213" s="362"/>
      <c r="C213" s="224" t="s">
        <v>821</v>
      </c>
      <c r="D213" s="225">
        <v>130</v>
      </c>
      <c r="E213" s="226">
        <v>300</v>
      </c>
      <c r="F213" s="225" t="s">
        <v>437</v>
      </c>
      <c r="G213" s="347"/>
      <c r="H213" s="349"/>
      <c r="I213" s="349"/>
      <c r="J213" s="349"/>
      <c r="K213" s="356"/>
    </row>
    <row r="214" spans="2:11">
      <c r="B214" s="362"/>
      <c r="C214" s="224" t="s">
        <v>822</v>
      </c>
      <c r="D214" s="225">
        <v>135</v>
      </c>
      <c r="E214" s="227">
        <v>300</v>
      </c>
      <c r="F214" s="225" t="s">
        <v>437</v>
      </c>
      <c r="G214" s="347"/>
      <c r="H214" s="349"/>
      <c r="I214" s="349"/>
      <c r="J214" s="349"/>
      <c r="K214" s="356"/>
    </row>
    <row r="215" spans="2:11">
      <c r="B215" s="362"/>
      <c r="C215" s="224" t="s">
        <v>823</v>
      </c>
      <c r="D215" s="225">
        <v>140</v>
      </c>
      <c r="E215" s="227">
        <v>300</v>
      </c>
      <c r="F215" s="225" t="s">
        <v>437</v>
      </c>
      <c r="G215" s="347"/>
      <c r="H215" s="349"/>
      <c r="I215" s="349"/>
      <c r="J215" s="349"/>
      <c r="K215" s="356"/>
    </row>
    <row r="216" spans="2:11">
      <c r="B216" s="362"/>
      <c r="C216" s="224" t="s">
        <v>824</v>
      </c>
      <c r="D216" s="225">
        <v>145</v>
      </c>
      <c r="E216" s="227">
        <v>300</v>
      </c>
      <c r="F216" s="225" t="s">
        <v>437</v>
      </c>
      <c r="G216" s="347"/>
      <c r="H216" s="349"/>
      <c r="I216" s="349"/>
      <c r="J216" s="349"/>
      <c r="K216" s="356"/>
    </row>
    <row r="217" spans="2:11">
      <c r="B217" s="362"/>
      <c r="C217" s="224" t="s">
        <v>825</v>
      </c>
      <c r="D217" s="225">
        <v>150</v>
      </c>
      <c r="E217" s="227">
        <v>300</v>
      </c>
      <c r="F217" s="225" t="s">
        <v>437</v>
      </c>
      <c r="G217" s="347"/>
      <c r="H217" s="349"/>
      <c r="I217" s="349"/>
      <c r="J217" s="349"/>
      <c r="K217" s="356"/>
    </row>
    <row r="218" spans="2:11">
      <c r="B218" s="362"/>
      <c r="C218" s="224" t="s">
        <v>826</v>
      </c>
      <c r="D218" s="225">
        <v>155</v>
      </c>
      <c r="E218" s="227">
        <v>300</v>
      </c>
      <c r="F218" s="225" t="s">
        <v>437</v>
      </c>
      <c r="G218" s="347"/>
      <c r="H218" s="349"/>
      <c r="I218" s="349"/>
      <c r="J218" s="349"/>
      <c r="K218" s="356"/>
    </row>
    <row r="219" spans="2:11">
      <c r="B219" s="362"/>
      <c r="C219" s="224" t="s">
        <v>827</v>
      </c>
      <c r="D219" s="225">
        <v>160</v>
      </c>
      <c r="E219" s="227">
        <v>300</v>
      </c>
      <c r="F219" s="225" t="s">
        <v>437</v>
      </c>
      <c r="G219" s="347"/>
      <c r="H219" s="349"/>
      <c r="I219" s="349"/>
      <c r="J219" s="349"/>
      <c r="K219" s="356"/>
    </row>
    <row r="220" spans="2:11">
      <c r="B220" s="362"/>
      <c r="C220" s="224" t="s">
        <v>828</v>
      </c>
      <c r="D220" s="225">
        <v>165</v>
      </c>
      <c r="E220" s="227">
        <v>300</v>
      </c>
      <c r="F220" s="225" t="s">
        <v>437</v>
      </c>
      <c r="G220" s="347"/>
      <c r="H220" s="349"/>
      <c r="I220" s="349"/>
      <c r="J220" s="349"/>
      <c r="K220" s="356"/>
    </row>
    <row r="221" spans="2:11">
      <c r="B221" s="362"/>
      <c r="C221" s="224" t="s">
        <v>829</v>
      </c>
      <c r="D221" s="225">
        <v>170</v>
      </c>
      <c r="E221" s="227">
        <v>300</v>
      </c>
      <c r="F221" s="225" t="s">
        <v>437</v>
      </c>
      <c r="G221" s="347"/>
      <c r="H221" s="349"/>
      <c r="I221" s="349"/>
      <c r="J221" s="349"/>
      <c r="K221" s="356"/>
    </row>
    <row r="222" spans="2:11">
      <c r="B222" s="362"/>
      <c r="C222" s="224" t="s">
        <v>830</v>
      </c>
      <c r="D222" s="225">
        <v>175</v>
      </c>
      <c r="E222" s="227">
        <v>300</v>
      </c>
      <c r="F222" s="225" t="s">
        <v>437</v>
      </c>
      <c r="G222" s="347"/>
      <c r="H222" s="349"/>
      <c r="I222" s="349"/>
      <c r="J222" s="349"/>
      <c r="K222" s="356"/>
    </row>
    <row r="223" spans="2:11">
      <c r="B223" s="362"/>
      <c r="C223" s="224" t="s">
        <v>831</v>
      </c>
      <c r="D223" s="225">
        <v>180</v>
      </c>
      <c r="E223" s="227">
        <v>300</v>
      </c>
      <c r="F223" s="225" t="s">
        <v>437</v>
      </c>
      <c r="G223" s="347"/>
      <c r="H223" s="349"/>
      <c r="I223" s="349"/>
      <c r="J223" s="349"/>
      <c r="K223" s="356"/>
    </row>
    <row r="224" spans="2:11">
      <c r="B224" s="362"/>
      <c r="C224" s="224" t="s">
        <v>832</v>
      </c>
      <c r="D224" s="225">
        <v>185</v>
      </c>
      <c r="E224" s="227">
        <v>300</v>
      </c>
      <c r="F224" s="225" t="s">
        <v>437</v>
      </c>
      <c r="G224" s="347"/>
      <c r="H224" s="349"/>
      <c r="I224" s="349"/>
      <c r="J224" s="349"/>
      <c r="K224" s="356"/>
    </row>
    <row r="225" spans="2:11">
      <c r="B225" s="362"/>
      <c r="C225" s="224" t="s">
        <v>833</v>
      </c>
      <c r="D225" s="225">
        <v>190</v>
      </c>
      <c r="E225" s="227">
        <v>300</v>
      </c>
      <c r="F225" s="225" t="s">
        <v>437</v>
      </c>
      <c r="G225" s="347"/>
      <c r="H225" s="349"/>
      <c r="I225" s="349"/>
      <c r="J225" s="349"/>
      <c r="K225" s="356"/>
    </row>
    <row r="226" spans="2:11">
      <c r="B226" s="362"/>
      <c r="C226" s="224" t="s">
        <v>834</v>
      </c>
      <c r="D226" s="225">
        <v>195</v>
      </c>
      <c r="E226" s="227">
        <v>300</v>
      </c>
      <c r="F226" s="225" t="s">
        <v>437</v>
      </c>
      <c r="G226" s="347"/>
      <c r="H226" s="349"/>
      <c r="I226" s="349"/>
      <c r="J226" s="349"/>
      <c r="K226" s="356"/>
    </row>
    <row r="227" spans="2:11">
      <c r="B227" s="362"/>
      <c r="C227" s="224" t="s">
        <v>835</v>
      </c>
      <c r="D227" s="225">
        <v>200</v>
      </c>
      <c r="E227" s="227">
        <v>300</v>
      </c>
      <c r="F227" s="225" t="s">
        <v>437</v>
      </c>
      <c r="G227" s="347"/>
      <c r="H227" s="349"/>
      <c r="I227" s="349"/>
      <c r="J227" s="349"/>
      <c r="K227" s="356"/>
    </row>
    <row r="228" spans="2:11">
      <c r="B228" s="362"/>
      <c r="C228" s="228" t="s">
        <v>836</v>
      </c>
      <c r="D228" s="229">
        <v>1</v>
      </c>
      <c r="E228" s="230">
        <v>10</v>
      </c>
      <c r="F228" s="229" t="s">
        <v>437</v>
      </c>
      <c r="G228" s="363">
        <f>SUM(E228:E258)</f>
        <v>4960</v>
      </c>
      <c r="H228" s="349"/>
      <c r="I228" s="349"/>
      <c r="J228" s="349"/>
      <c r="K228" s="356"/>
    </row>
    <row r="229" spans="2:11">
      <c r="B229" s="362"/>
      <c r="C229" s="228" t="s">
        <v>837</v>
      </c>
      <c r="D229" s="229">
        <v>2</v>
      </c>
      <c r="E229" s="230">
        <v>20</v>
      </c>
      <c r="F229" s="229" t="s">
        <v>437</v>
      </c>
      <c r="G229" s="364"/>
      <c r="H229" s="349"/>
      <c r="I229" s="349"/>
      <c r="J229" s="349"/>
      <c r="K229" s="356"/>
    </row>
    <row r="230" spans="2:11">
      <c r="B230" s="362"/>
      <c r="C230" s="228" t="s">
        <v>838</v>
      </c>
      <c r="D230" s="229">
        <v>3</v>
      </c>
      <c r="E230" s="230">
        <v>30</v>
      </c>
      <c r="F230" s="229" t="s">
        <v>437</v>
      </c>
      <c r="G230" s="364"/>
      <c r="H230" s="349"/>
      <c r="I230" s="349"/>
      <c r="J230" s="349"/>
      <c r="K230" s="356"/>
    </row>
    <row r="231" spans="2:11">
      <c r="B231" s="362"/>
      <c r="C231" s="228" t="s">
        <v>839</v>
      </c>
      <c r="D231" s="229">
        <v>4</v>
      </c>
      <c r="E231" s="230">
        <v>40</v>
      </c>
      <c r="F231" s="229" t="s">
        <v>437</v>
      </c>
      <c r="G231" s="364"/>
      <c r="H231" s="349"/>
      <c r="I231" s="349"/>
      <c r="J231" s="349"/>
      <c r="K231" s="356"/>
    </row>
    <row r="232" spans="2:11">
      <c r="B232" s="362"/>
      <c r="C232" s="228" t="s">
        <v>840</v>
      </c>
      <c r="D232" s="229">
        <v>5</v>
      </c>
      <c r="E232" s="230">
        <v>50</v>
      </c>
      <c r="F232" s="229" t="s">
        <v>437</v>
      </c>
      <c r="G232" s="364"/>
      <c r="H232" s="349"/>
      <c r="I232" s="349"/>
      <c r="J232" s="349"/>
      <c r="K232" s="356"/>
    </row>
    <row r="233" spans="2:11">
      <c r="B233" s="362"/>
      <c r="C233" s="228" t="s">
        <v>841</v>
      </c>
      <c r="D233" s="229">
        <v>6</v>
      </c>
      <c r="E233" s="230">
        <v>60</v>
      </c>
      <c r="F233" s="229" t="s">
        <v>437</v>
      </c>
      <c r="G233" s="364"/>
      <c r="H233" s="349"/>
      <c r="I233" s="349"/>
      <c r="J233" s="349"/>
      <c r="K233" s="356"/>
    </row>
    <row r="234" spans="2:11">
      <c r="B234" s="362"/>
      <c r="C234" s="228" t="s">
        <v>842</v>
      </c>
      <c r="D234" s="229">
        <v>7</v>
      </c>
      <c r="E234" s="230">
        <v>70</v>
      </c>
      <c r="F234" s="229" t="s">
        <v>437</v>
      </c>
      <c r="G234" s="364"/>
      <c r="H234" s="349"/>
      <c r="I234" s="349"/>
      <c r="J234" s="349"/>
      <c r="K234" s="356"/>
    </row>
    <row r="235" spans="2:11">
      <c r="B235" s="362"/>
      <c r="C235" s="228" t="s">
        <v>843</v>
      </c>
      <c r="D235" s="229">
        <v>8</v>
      </c>
      <c r="E235" s="230">
        <v>80</v>
      </c>
      <c r="F235" s="229" t="s">
        <v>437</v>
      </c>
      <c r="G235" s="364"/>
      <c r="H235" s="349"/>
      <c r="I235" s="349"/>
      <c r="J235" s="349"/>
      <c r="K235" s="356"/>
    </row>
    <row r="236" spans="2:11">
      <c r="B236" s="362"/>
      <c r="C236" s="228" t="s">
        <v>844</v>
      </c>
      <c r="D236" s="229">
        <v>9</v>
      </c>
      <c r="E236" s="230">
        <v>90</v>
      </c>
      <c r="F236" s="229" t="s">
        <v>437</v>
      </c>
      <c r="G236" s="364"/>
      <c r="H236" s="349"/>
      <c r="I236" s="349"/>
      <c r="J236" s="349"/>
      <c r="K236" s="356"/>
    </row>
    <row r="237" spans="2:11">
      <c r="B237" s="362"/>
      <c r="C237" s="228" t="s">
        <v>845</v>
      </c>
      <c r="D237" s="229">
        <v>10</v>
      </c>
      <c r="E237" s="230">
        <v>100</v>
      </c>
      <c r="F237" s="229" t="s">
        <v>437</v>
      </c>
      <c r="G237" s="364"/>
      <c r="H237" s="349"/>
      <c r="I237" s="349"/>
      <c r="J237" s="349"/>
      <c r="K237" s="356"/>
    </row>
    <row r="238" spans="2:11">
      <c r="B238" s="362"/>
      <c r="C238" s="228" t="s">
        <v>846</v>
      </c>
      <c r="D238" s="229">
        <v>11</v>
      </c>
      <c r="E238" s="230">
        <v>110</v>
      </c>
      <c r="F238" s="229" t="s">
        <v>437</v>
      </c>
      <c r="G238" s="364"/>
      <c r="H238" s="349"/>
      <c r="I238" s="349"/>
      <c r="J238" s="349"/>
      <c r="K238" s="356"/>
    </row>
    <row r="239" spans="2:11">
      <c r="B239" s="362"/>
      <c r="C239" s="228" t="s">
        <v>847</v>
      </c>
      <c r="D239" s="229">
        <v>12</v>
      </c>
      <c r="E239" s="230">
        <v>120</v>
      </c>
      <c r="F239" s="229" t="s">
        <v>437</v>
      </c>
      <c r="G239" s="364"/>
      <c r="H239" s="349"/>
      <c r="I239" s="349"/>
      <c r="J239" s="349"/>
      <c r="K239" s="356"/>
    </row>
    <row r="240" spans="2:11">
      <c r="B240" s="362"/>
      <c r="C240" s="228" t="s">
        <v>848</v>
      </c>
      <c r="D240" s="229">
        <v>13</v>
      </c>
      <c r="E240" s="230">
        <v>130</v>
      </c>
      <c r="F240" s="229" t="s">
        <v>437</v>
      </c>
      <c r="G240" s="364"/>
      <c r="H240" s="349"/>
      <c r="I240" s="349"/>
      <c r="J240" s="349"/>
      <c r="K240" s="356"/>
    </row>
    <row r="241" spans="2:11">
      <c r="B241" s="362"/>
      <c r="C241" s="228" t="s">
        <v>849</v>
      </c>
      <c r="D241" s="229">
        <v>14</v>
      </c>
      <c r="E241" s="230">
        <v>140</v>
      </c>
      <c r="F241" s="229" t="s">
        <v>437</v>
      </c>
      <c r="G241" s="364"/>
      <c r="H241" s="349"/>
      <c r="I241" s="349"/>
      <c r="J241" s="349"/>
      <c r="K241" s="356"/>
    </row>
    <row r="242" spans="2:11">
      <c r="B242" s="362"/>
      <c r="C242" s="228" t="s">
        <v>850</v>
      </c>
      <c r="D242" s="229">
        <v>15</v>
      </c>
      <c r="E242" s="230">
        <v>150</v>
      </c>
      <c r="F242" s="229" t="s">
        <v>437</v>
      </c>
      <c r="G242" s="364"/>
      <c r="H242" s="349"/>
      <c r="I242" s="349"/>
      <c r="J242" s="349"/>
      <c r="K242" s="356"/>
    </row>
    <row r="243" spans="2:11">
      <c r="B243" s="362"/>
      <c r="C243" s="228" t="s">
        <v>851</v>
      </c>
      <c r="D243" s="229">
        <v>16</v>
      </c>
      <c r="E243" s="230">
        <v>160</v>
      </c>
      <c r="F243" s="229" t="s">
        <v>437</v>
      </c>
      <c r="G243" s="364"/>
      <c r="H243" s="349"/>
      <c r="I243" s="349"/>
      <c r="J243" s="349"/>
      <c r="K243" s="356"/>
    </row>
    <row r="244" spans="2:11">
      <c r="B244" s="362"/>
      <c r="C244" s="228" t="s">
        <v>852</v>
      </c>
      <c r="D244" s="229">
        <v>17</v>
      </c>
      <c r="E244" s="230">
        <v>170</v>
      </c>
      <c r="F244" s="229" t="s">
        <v>437</v>
      </c>
      <c r="G244" s="364"/>
      <c r="H244" s="349"/>
      <c r="I244" s="349"/>
      <c r="J244" s="349"/>
      <c r="K244" s="356"/>
    </row>
    <row r="245" spans="2:11">
      <c r="B245" s="362"/>
      <c r="C245" s="228" t="s">
        <v>853</v>
      </c>
      <c r="D245" s="229">
        <v>18</v>
      </c>
      <c r="E245" s="230">
        <v>180</v>
      </c>
      <c r="F245" s="229" t="s">
        <v>437</v>
      </c>
      <c r="G245" s="364"/>
      <c r="H245" s="349"/>
      <c r="I245" s="349"/>
      <c r="J245" s="349"/>
      <c r="K245" s="356"/>
    </row>
    <row r="246" spans="2:11">
      <c r="B246" s="362"/>
      <c r="C246" s="228" t="s">
        <v>854</v>
      </c>
      <c r="D246" s="229">
        <v>19</v>
      </c>
      <c r="E246" s="230">
        <v>190</v>
      </c>
      <c r="F246" s="229" t="s">
        <v>437</v>
      </c>
      <c r="G246" s="364"/>
      <c r="H246" s="349"/>
      <c r="I246" s="349"/>
      <c r="J246" s="349"/>
      <c r="K246" s="356"/>
    </row>
    <row r="247" spans="2:11">
      <c r="B247" s="362"/>
      <c r="C247" s="228" t="s">
        <v>855</v>
      </c>
      <c r="D247" s="229">
        <v>20</v>
      </c>
      <c r="E247" s="230">
        <v>200</v>
      </c>
      <c r="F247" s="229" t="s">
        <v>437</v>
      </c>
      <c r="G247" s="364"/>
      <c r="H247" s="349"/>
      <c r="I247" s="349"/>
      <c r="J247" s="349"/>
      <c r="K247" s="356"/>
    </row>
    <row r="248" spans="2:11">
      <c r="B248" s="362"/>
      <c r="C248" s="228" t="s">
        <v>856</v>
      </c>
      <c r="D248" s="229">
        <v>25</v>
      </c>
      <c r="E248" s="230">
        <v>210</v>
      </c>
      <c r="F248" s="229" t="s">
        <v>437</v>
      </c>
      <c r="G248" s="364"/>
      <c r="H248" s="349"/>
      <c r="I248" s="349"/>
      <c r="J248" s="349"/>
      <c r="K248" s="356"/>
    </row>
    <row r="249" spans="2:11">
      <c r="B249" s="362"/>
      <c r="C249" s="228" t="s">
        <v>857</v>
      </c>
      <c r="D249" s="229">
        <v>30</v>
      </c>
      <c r="E249" s="230">
        <v>220</v>
      </c>
      <c r="F249" s="229" t="s">
        <v>437</v>
      </c>
      <c r="G249" s="364"/>
      <c r="H249" s="349"/>
      <c r="I249" s="349"/>
      <c r="J249" s="349"/>
      <c r="K249" s="356"/>
    </row>
    <row r="250" spans="2:11">
      <c r="B250" s="362"/>
      <c r="C250" s="228" t="s">
        <v>858</v>
      </c>
      <c r="D250" s="229">
        <v>35</v>
      </c>
      <c r="E250" s="230">
        <v>230</v>
      </c>
      <c r="F250" s="229" t="s">
        <v>437</v>
      </c>
      <c r="G250" s="364"/>
      <c r="H250" s="349"/>
      <c r="I250" s="349"/>
      <c r="J250" s="349"/>
      <c r="K250" s="356"/>
    </row>
    <row r="251" spans="2:11">
      <c r="B251" s="362"/>
      <c r="C251" s="228" t="s">
        <v>859</v>
      </c>
      <c r="D251" s="229">
        <v>40</v>
      </c>
      <c r="E251" s="230">
        <v>240</v>
      </c>
      <c r="F251" s="229" t="s">
        <v>437</v>
      </c>
      <c r="G251" s="364"/>
      <c r="H251" s="349"/>
      <c r="I251" s="349"/>
      <c r="J251" s="349"/>
      <c r="K251" s="356"/>
    </row>
    <row r="252" spans="2:11">
      <c r="B252" s="362"/>
      <c r="C252" s="228" t="s">
        <v>860</v>
      </c>
      <c r="D252" s="229">
        <v>45</v>
      </c>
      <c r="E252" s="230">
        <v>250</v>
      </c>
      <c r="F252" s="229" t="s">
        <v>437</v>
      </c>
      <c r="G252" s="364"/>
      <c r="H252" s="349"/>
      <c r="I252" s="349"/>
      <c r="J252" s="349"/>
      <c r="K252" s="356"/>
    </row>
    <row r="253" spans="2:11">
      <c r="B253" s="362"/>
      <c r="C253" s="228" t="s">
        <v>861</v>
      </c>
      <c r="D253" s="229">
        <v>50</v>
      </c>
      <c r="E253" s="230">
        <v>260</v>
      </c>
      <c r="F253" s="229" t="s">
        <v>437</v>
      </c>
      <c r="G253" s="364"/>
      <c r="H253" s="349"/>
      <c r="I253" s="349"/>
      <c r="J253" s="349"/>
      <c r="K253" s="356"/>
    </row>
    <row r="254" spans="2:11">
      <c r="B254" s="362"/>
      <c r="C254" s="228" t="s">
        <v>1108</v>
      </c>
      <c r="D254" s="229">
        <v>60</v>
      </c>
      <c r="E254" s="230">
        <v>270</v>
      </c>
      <c r="F254" s="229" t="s">
        <v>437</v>
      </c>
      <c r="G254" s="364"/>
      <c r="H254" s="349"/>
      <c r="I254" s="349"/>
      <c r="J254" s="349"/>
      <c r="K254" s="356"/>
    </row>
    <row r="255" spans="2:11">
      <c r="B255" s="362"/>
      <c r="C255" s="228" t="s">
        <v>1109</v>
      </c>
      <c r="D255" s="229">
        <v>70</v>
      </c>
      <c r="E255" s="230">
        <v>280</v>
      </c>
      <c r="F255" s="229" t="s">
        <v>437</v>
      </c>
      <c r="G255" s="364"/>
      <c r="H255" s="349"/>
      <c r="I255" s="349"/>
      <c r="J255" s="349"/>
      <c r="K255" s="356"/>
    </row>
    <row r="256" spans="2:11">
      <c r="B256" s="362"/>
      <c r="C256" s="228" t="s">
        <v>1110</v>
      </c>
      <c r="D256" s="229">
        <v>80</v>
      </c>
      <c r="E256" s="230">
        <v>290</v>
      </c>
      <c r="F256" s="229" t="s">
        <v>437</v>
      </c>
      <c r="G256" s="364"/>
      <c r="H256" s="349"/>
      <c r="I256" s="349"/>
      <c r="J256" s="349"/>
      <c r="K256" s="356"/>
    </row>
    <row r="257" spans="2:11">
      <c r="B257" s="362"/>
      <c r="C257" s="228" t="s">
        <v>1111</v>
      </c>
      <c r="D257" s="229">
        <v>90</v>
      </c>
      <c r="E257" s="230">
        <v>300</v>
      </c>
      <c r="F257" s="229" t="s">
        <v>437</v>
      </c>
      <c r="G257" s="364"/>
      <c r="H257" s="349"/>
      <c r="I257" s="349"/>
      <c r="J257" s="349"/>
      <c r="K257" s="356"/>
    </row>
    <row r="258" spans="2:11">
      <c r="B258" s="362"/>
      <c r="C258" s="228" t="s">
        <v>1112</v>
      </c>
      <c r="D258" s="229">
        <v>100</v>
      </c>
      <c r="E258" s="230">
        <v>310</v>
      </c>
      <c r="F258" s="229" t="s">
        <v>437</v>
      </c>
      <c r="G258" s="365"/>
      <c r="H258" s="349"/>
      <c r="I258" s="349"/>
      <c r="J258" s="349"/>
      <c r="K258" s="356"/>
    </row>
    <row r="259" spans="2:11">
      <c r="B259" s="362"/>
      <c r="C259" s="224" t="s">
        <v>862</v>
      </c>
      <c r="D259" s="225">
        <v>15</v>
      </c>
      <c r="E259" s="227">
        <v>300</v>
      </c>
      <c r="F259" s="225" t="s">
        <v>437</v>
      </c>
      <c r="G259" s="347">
        <f>SUM(E259:E264)</f>
        <v>8300</v>
      </c>
      <c r="H259" s="349"/>
      <c r="I259" s="349"/>
      <c r="J259" s="349"/>
      <c r="K259" s="356"/>
    </row>
    <row r="260" spans="2:11">
      <c r="B260" s="362"/>
      <c r="C260" s="224" t="s">
        <v>863</v>
      </c>
      <c r="D260" s="225">
        <v>12</v>
      </c>
      <c r="E260" s="227">
        <v>500</v>
      </c>
      <c r="F260" s="225" t="s">
        <v>437</v>
      </c>
      <c r="G260" s="347"/>
      <c r="H260" s="349"/>
      <c r="I260" s="349"/>
      <c r="J260" s="349"/>
      <c r="K260" s="356"/>
    </row>
    <row r="261" spans="2:11">
      <c r="B261" s="362"/>
      <c r="C261" s="224" t="s">
        <v>864</v>
      </c>
      <c r="D261" s="225">
        <v>9</v>
      </c>
      <c r="E261" s="227">
        <v>1000</v>
      </c>
      <c r="F261" s="225" t="s">
        <v>437</v>
      </c>
      <c r="G261" s="347"/>
      <c r="H261" s="349"/>
      <c r="I261" s="349"/>
      <c r="J261" s="349"/>
      <c r="K261" s="356"/>
    </row>
    <row r="262" spans="2:11">
      <c r="B262" s="362"/>
      <c r="C262" s="224" t="s">
        <v>865</v>
      </c>
      <c r="D262" s="225">
        <v>6</v>
      </c>
      <c r="E262" s="227">
        <v>1500</v>
      </c>
      <c r="F262" s="225" t="s">
        <v>437</v>
      </c>
      <c r="G262" s="347"/>
      <c r="H262" s="349"/>
      <c r="I262" s="349"/>
      <c r="J262" s="349"/>
      <c r="K262" s="356"/>
    </row>
    <row r="263" spans="2:11">
      <c r="B263" s="362"/>
      <c r="C263" s="224" t="s">
        <v>866</v>
      </c>
      <c r="D263" s="225">
        <v>3</v>
      </c>
      <c r="E263" s="227">
        <v>2000</v>
      </c>
      <c r="F263" s="225" t="s">
        <v>437</v>
      </c>
      <c r="G263" s="347"/>
      <c r="H263" s="349"/>
      <c r="I263" s="349"/>
      <c r="J263" s="349"/>
      <c r="K263" s="356"/>
    </row>
    <row r="264" spans="2:11">
      <c r="B264" s="362"/>
      <c r="C264" s="224" t="s">
        <v>867</v>
      </c>
      <c r="D264" s="225">
        <v>1</v>
      </c>
      <c r="E264" s="227">
        <v>3000</v>
      </c>
      <c r="F264" s="225" t="s">
        <v>437</v>
      </c>
      <c r="G264" s="347"/>
      <c r="H264" s="349"/>
      <c r="I264" s="349"/>
      <c r="J264" s="349"/>
      <c r="K264" s="356"/>
    </row>
    <row r="265" spans="2:11">
      <c r="B265" s="362"/>
      <c r="C265" s="228" t="s">
        <v>868</v>
      </c>
      <c r="D265" s="229">
        <v>1</v>
      </c>
      <c r="E265" s="226">
        <v>5000</v>
      </c>
      <c r="F265" s="229" t="s">
        <v>435</v>
      </c>
      <c r="G265" s="348">
        <f>SUM(E265:E278)</f>
        <v>1520000</v>
      </c>
      <c r="H265" s="349"/>
      <c r="I265" s="349"/>
      <c r="J265" s="349"/>
      <c r="K265" s="356"/>
    </row>
    <row r="266" spans="2:11">
      <c r="B266" s="362"/>
      <c r="C266" s="228" t="s">
        <v>869</v>
      </c>
      <c r="D266" s="229">
        <v>10</v>
      </c>
      <c r="E266" s="230">
        <v>10000</v>
      </c>
      <c r="F266" s="229" t="s">
        <v>435</v>
      </c>
      <c r="G266" s="348"/>
      <c r="H266" s="349"/>
      <c r="I266" s="349"/>
      <c r="J266" s="349"/>
      <c r="K266" s="356"/>
    </row>
    <row r="267" spans="2:11">
      <c r="B267" s="362"/>
      <c r="C267" s="228" t="s">
        <v>870</v>
      </c>
      <c r="D267" s="229">
        <v>20</v>
      </c>
      <c r="E267" s="230">
        <v>15000</v>
      </c>
      <c r="F267" s="229" t="s">
        <v>435</v>
      </c>
      <c r="G267" s="348"/>
      <c r="H267" s="349"/>
      <c r="I267" s="349"/>
      <c r="J267" s="349"/>
      <c r="K267" s="356"/>
    </row>
    <row r="268" spans="2:11">
      <c r="B268" s="362"/>
      <c r="C268" s="228" t="s">
        <v>871</v>
      </c>
      <c r="D268" s="229">
        <v>30</v>
      </c>
      <c r="E268" s="230">
        <v>20000</v>
      </c>
      <c r="F268" s="229" t="s">
        <v>435</v>
      </c>
      <c r="G268" s="348"/>
      <c r="H268" s="349"/>
      <c r="I268" s="349"/>
      <c r="J268" s="349"/>
      <c r="K268" s="356"/>
    </row>
    <row r="269" spans="2:11">
      <c r="B269" s="362"/>
      <c r="C269" s="228" t="s">
        <v>872</v>
      </c>
      <c r="D269" s="229">
        <v>50</v>
      </c>
      <c r="E269" s="226">
        <v>30000</v>
      </c>
      <c r="F269" s="229" t="s">
        <v>435</v>
      </c>
      <c r="G269" s="348"/>
      <c r="H269" s="349"/>
      <c r="I269" s="349"/>
      <c r="J269" s="349"/>
      <c r="K269" s="356"/>
    </row>
    <row r="270" spans="2:11">
      <c r="B270" s="362"/>
      <c r="C270" s="228" t="s">
        <v>873</v>
      </c>
      <c r="D270" s="229">
        <v>100</v>
      </c>
      <c r="E270" s="229">
        <v>40000</v>
      </c>
      <c r="F270" s="229" t="s">
        <v>435</v>
      </c>
      <c r="G270" s="348"/>
      <c r="H270" s="349"/>
      <c r="I270" s="349"/>
      <c r="J270" s="349"/>
      <c r="K270" s="356"/>
    </row>
    <row r="271" spans="2:11">
      <c r="B271" s="362"/>
      <c r="C271" s="228" t="s">
        <v>874</v>
      </c>
      <c r="D271" s="229">
        <v>150</v>
      </c>
      <c r="E271" s="229">
        <v>50000</v>
      </c>
      <c r="F271" s="229" t="s">
        <v>435</v>
      </c>
      <c r="G271" s="348"/>
      <c r="H271" s="349"/>
      <c r="I271" s="349"/>
      <c r="J271" s="349"/>
      <c r="K271" s="356"/>
    </row>
    <row r="272" spans="2:11">
      <c r="B272" s="362"/>
      <c r="C272" s="228" t="s">
        <v>875</v>
      </c>
      <c r="D272" s="229">
        <v>200</v>
      </c>
      <c r="E272" s="226">
        <v>75000</v>
      </c>
      <c r="F272" s="229" t="s">
        <v>435</v>
      </c>
      <c r="G272" s="348"/>
      <c r="H272" s="349"/>
      <c r="I272" s="349"/>
      <c r="J272" s="349"/>
      <c r="K272" s="356"/>
    </row>
    <row r="273" spans="2:11">
      <c r="B273" s="362"/>
      <c r="C273" s="228" t="s">
        <v>876</v>
      </c>
      <c r="D273" s="229">
        <v>250</v>
      </c>
      <c r="E273" s="229">
        <v>100000</v>
      </c>
      <c r="F273" s="229" t="s">
        <v>435</v>
      </c>
      <c r="G273" s="348"/>
      <c r="H273" s="349"/>
      <c r="I273" s="349"/>
      <c r="J273" s="349"/>
      <c r="K273" s="356"/>
    </row>
    <row r="274" spans="2:11">
      <c r="B274" s="362"/>
      <c r="C274" s="228" t="s">
        <v>877</v>
      </c>
      <c r="D274" s="229">
        <v>300</v>
      </c>
      <c r="E274" s="229">
        <v>125000</v>
      </c>
      <c r="F274" s="229" t="s">
        <v>435</v>
      </c>
      <c r="G274" s="348"/>
      <c r="H274" s="349"/>
      <c r="I274" s="349"/>
      <c r="J274" s="349"/>
      <c r="K274" s="356"/>
    </row>
    <row r="275" spans="2:11">
      <c r="B275" s="362"/>
      <c r="C275" s="228" t="s">
        <v>878</v>
      </c>
      <c r="D275" s="229">
        <v>350</v>
      </c>
      <c r="E275" s="229">
        <v>150000</v>
      </c>
      <c r="F275" s="229" t="s">
        <v>435</v>
      </c>
      <c r="G275" s="348"/>
      <c r="H275" s="349"/>
      <c r="I275" s="349"/>
      <c r="J275" s="349"/>
      <c r="K275" s="356"/>
    </row>
    <row r="276" spans="2:11">
      <c r="B276" s="362"/>
      <c r="C276" s="228" t="s">
        <v>879</v>
      </c>
      <c r="D276" s="229">
        <v>400</v>
      </c>
      <c r="E276" s="226">
        <v>200000</v>
      </c>
      <c r="F276" s="229" t="s">
        <v>435</v>
      </c>
      <c r="G276" s="348"/>
      <c r="H276" s="349"/>
      <c r="I276" s="349"/>
      <c r="J276" s="349"/>
      <c r="K276" s="356"/>
    </row>
    <row r="277" spans="2:11">
      <c r="B277" s="362"/>
      <c r="C277" s="228" t="s">
        <v>880</v>
      </c>
      <c r="D277" s="229">
        <v>450</v>
      </c>
      <c r="E277" s="226">
        <v>300000</v>
      </c>
      <c r="F277" s="229" t="s">
        <v>435</v>
      </c>
      <c r="G277" s="348"/>
      <c r="H277" s="349"/>
      <c r="I277" s="349"/>
      <c r="J277" s="349"/>
      <c r="K277" s="356"/>
    </row>
    <row r="278" spans="2:11">
      <c r="B278" s="362"/>
      <c r="C278" s="228" t="s">
        <v>881</v>
      </c>
      <c r="D278" s="229">
        <v>500</v>
      </c>
      <c r="E278" s="229">
        <v>400000</v>
      </c>
      <c r="F278" s="229" t="s">
        <v>435</v>
      </c>
      <c r="G278" s="348"/>
      <c r="H278" s="349"/>
      <c r="I278" s="349"/>
      <c r="J278" s="349"/>
      <c r="K278" s="356"/>
    </row>
    <row r="279" spans="2:11">
      <c r="B279" s="362"/>
      <c r="C279" s="224" t="s">
        <v>882</v>
      </c>
      <c r="D279" s="225">
        <v>1</v>
      </c>
      <c r="E279" s="226">
        <v>30</v>
      </c>
      <c r="F279" s="225" t="s">
        <v>437</v>
      </c>
      <c r="G279" s="347">
        <f>SUM(E279:E292)</f>
        <v>5850</v>
      </c>
      <c r="H279" s="349"/>
      <c r="I279" s="349"/>
      <c r="J279" s="349"/>
      <c r="K279" s="356"/>
    </row>
    <row r="280" spans="2:11">
      <c r="B280" s="362"/>
      <c r="C280" s="224" t="s">
        <v>883</v>
      </c>
      <c r="D280" s="225">
        <v>10</v>
      </c>
      <c r="E280" s="227">
        <v>60</v>
      </c>
      <c r="F280" s="225" t="s">
        <v>437</v>
      </c>
      <c r="G280" s="347"/>
      <c r="H280" s="349"/>
      <c r="I280" s="349"/>
      <c r="J280" s="349"/>
      <c r="K280" s="356"/>
    </row>
    <row r="281" spans="2:11">
      <c r="B281" s="362"/>
      <c r="C281" s="224" t="s">
        <v>884</v>
      </c>
      <c r="D281" s="225">
        <v>20</v>
      </c>
      <c r="E281" s="227">
        <v>90</v>
      </c>
      <c r="F281" s="225" t="s">
        <v>437</v>
      </c>
      <c r="G281" s="347"/>
      <c r="H281" s="349"/>
      <c r="I281" s="349"/>
      <c r="J281" s="349"/>
      <c r="K281" s="356"/>
    </row>
    <row r="282" spans="2:11">
      <c r="B282" s="362"/>
      <c r="C282" s="224" t="s">
        <v>885</v>
      </c>
      <c r="D282" s="225">
        <v>30</v>
      </c>
      <c r="E282" s="227">
        <v>120</v>
      </c>
      <c r="F282" s="225" t="s">
        <v>437</v>
      </c>
      <c r="G282" s="347"/>
      <c r="H282" s="349"/>
      <c r="I282" s="349"/>
      <c r="J282" s="349"/>
      <c r="K282" s="356"/>
    </row>
    <row r="283" spans="2:11">
      <c r="B283" s="362"/>
      <c r="C283" s="224" t="s">
        <v>886</v>
      </c>
      <c r="D283" s="225">
        <v>50</v>
      </c>
      <c r="E283" s="227">
        <v>150</v>
      </c>
      <c r="F283" s="225" t="s">
        <v>437</v>
      </c>
      <c r="G283" s="347"/>
      <c r="H283" s="349"/>
      <c r="I283" s="349"/>
      <c r="J283" s="349"/>
      <c r="K283" s="356"/>
    </row>
    <row r="284" spans="2:11">
      <c r="B284" s="362"/>
      <c r="C284" s="224" t="s">
        <v>887</v>
      </c>
      <c r="D284" s="225">
        <v>100</v>
      </c>
      <c r="E284" s="226">
        <v>200</v>
      </c>
      <c r="F284" s="225" t="s">
        <v>437</v>
      </c>
      <c r="G284" s="347"/>
      <c r="H284" s="349"/>
      <c r="I284" s="349"/>
      <c r="J284" s="349"/>
      <c r="K284" s="356"/>
    </row>
    <row r="285" spans="2:11">
      <c r="B285" s="362"/>
      <c r="C285" s="224" t="s">
        <v>888</v>
      </c>
      <c r="D285" s="225">
        <v>150</v>
      </c>
      <c r="E285" s="226">
        <v>300</v>
      </c>
      <c r="F285" s="225" t="s">
        <v>437</v>
      </c>
      <c r="G285" s="347"/>
      <c r="H285" s="349"/>
      <c r="I285" s="349"/>
      <c r="J285" s="349"/>
      <c r="K285" s="356"/>
    </row>
    <row r="286" spans="2:11">
      <c r="B286" s="362"/>
      <c r="C286" s="224" t="s">
        <v>889</v>
      </c>
      <c r="D286" s="225">
        <v>200</v>
      </c>
      <c r="E286" s="227">
        <v>400</v>
      </c>
      <c r="F286" s="225" t="s">
        <v>437</v>
      </c>
      <c r="G286" s="347"/>
      <c r="H286" s="349"/>
      <c r="I286" s="349"/>
      <c r="J286" s="349"/>
      <c r="K286" s="356"/>
    </row>
    <row r="287" spans="2:11">
      <c r="B287" s="362"/>
      <c r="C287" s="224" t="s">
        <v>890</v>
      </c>
      <c r="D287" s="225">
        <v>250</v>
      </c>
      <c r="E287" s="227">
        <v>500</v>
      </c>
      <c r="F287" s="225" t="s">
        <v>437</v>
      </c>
      <c r="G287" s="347"/>
      <c r="H287" s="349"/>
      <c r="I287" s="349"/>
      <c r="J287" s="349"/>
      <c r="K287" s="356"/>
    </row>
    <row r="288" spans="2:11">
      <c r="B288" s="362"/>
      <c r="C288" s="224" t="s">
        <v>891</v>
      </c>
      <c r="D288" s="225">
        <v>300</v>
      </c>
      <c r="E288" s="227">
        <v>600</v>
      </c>
      <c r="F288" s="225" t="s">
        <v>437</v>
      </c>
      <c r="G288" s="347"/>
      <c r="H288" s="349"/>
      <c r="I288" s="349"/>
      <c r="J288" s="349"/>
      <c r="K288" s="356"/>
    </row>
    <row r="289" spans="2:11">
      <c r="B289" s="362"/>
      <c r="C289" s="224" t="s">
        <v>892</v>
      </c>
      <c r="D289" s="225">
        <v>350</v>
      </c>
      <c r="E289" s="227">
        <v>700</v>
      </c>
      <c r="F289" s="225" t="s">
        <v>437</v>
      </c>
      <c r="G289" s="347"/>
      <c r="H289" s="349"/>
      <c r="I289" s="349"/>
      <c r="J289" s="349"/>
      <c r="K289" s="356"/>
    </row>
    <row r="290" spans="2:11">
      <c r="B290" s="362"/>
      <c r="C290" s="224" t="s">
        <v>893</v>
      </c>
      <c r="D290" s="225">
        <v>400</v>
      </c>
      <c r="E290" s="227">
        <v>800</v>
      </c>
      <c r="F290" s="225" t="s">
        <v>437</v>
      </c>
      <c r="G290" s="347"/>
      <c r="H290" s="349"/>
      <c r="I290" s="349"/>
      <c r="J290" s="349"/>
      <c r="K290" s="356"/>
    </row>
    <row r="291" spans="2:11">
      <c r="B291" s="362"/>
      <c r="C291" s="224" t="s">
        <v>894</v>
      </c>
      <c r="D291" s="225">
        <v>450</v>
      </c>
      <c r="E291" s="227">
        <v>900</v>
      </c>
      <c r="F291" s="225" t="s">
        <v>437</v>
      </c>
      <c r="G291" s="347"/>
      <c r="H291" s="349"/>
      <c r="I291" s="349"/>
      <c r="J291" s="349"/>
      <c r="K291" s="356"/>
    </row>
    <row r="292" spans="2:11">
      <c r="B292" s="362"/>
      <c r="C292" s="224" t="s">
        <v>895</v>
      </c>
      <c r="D292" s="225">
        <v>500</v>
      </c>
      <c r="E292" s="227">
        <v>1000</v>
      </c>
      <c r="F292" s="225" t="s">
        <v>437</v>
      </c>
      <c r="G292" s="347"/>
      <c r="H292" s="349"/>
      <c r="I292" s="349"/>
      <c r="J292" s="349"/>
      <c r="K292" s="356"/>
    </row>
    <row r="293" spans="2:11">
      <c r="B293" s="362"/>
      <c r="C293" s="228" t="s">
        <v>1044</v>
      </c>
      <c r="D293" s="230">
        <v>5</v>
      </c>
      <c r="E293" s="226">
        <v>15000</v>
      </c>
      <c r="F293" s="229" t="s">
        <v>435</v>
      </c>
      <c r="G293" s="363">
        <f>SUM(E293:E315)</f>
        <v>6345000</v>
      </c>
      <c r="H293" s="349"/>
      <c r="I293" s="349"/>
      <c r="J293" s="349"/>
      <c r="K293" s="356"/>
    </row>
    <row r="294" spans="2:11">
      <c r="B294" s="362"/>
      <c r="C294" s="228" t="s">
        <v>1045</v>
      </c>
      <c r="D294" s="230">
        <v>10</v>
      </c>
      <c r="E294" s="230">
        <v>30000</v>
      </c>
      <c r="F294" s="229" t="s">
        <v>435</v>
      </c>
      <c r="G294" s="364"/>
      <c r="H294" s="349"/>
      <c r="I294" s="349"/>
      <c r="J294" s="349"/>
      <c r="K294" s="356"/>
    </row>
    <row r="295" spans="2:11">
      <c r="B295" s="362"/>
      <c r="C295" s="228" t="s">
        <v>1046</v>
      </c>
      <c r="D295" s="230">
        <v>15</v>
      </c>
      <c r="E295" s="226">
        <v>50000</v>
      </c>
      <c r="F295" s="229" t="s">
        <v>435</v>
      </c>
      <c r="G295" s="364"/>
      <c r="H295" s="349"/>
      <c r="I295" s="349"/>
      <c r="J295" s="349"/>
      <c r="K295" s="356"/>
    </row>
    <row r="296" spans="2:11">
      <c r="B296" s="362"/>
      <c r="C296" s="228" t="s">
        <v>1047</v>
      </c>
      <c r="D296" s="230">
        <v>20</v>
      </c>
      <c r="E296" s="230">
        <v>75000</v>
      </c>
      <c r="F296" s="229" t="s">
        <v>435</v>
      </c>
      <c r="G296" s="364"/>
      <c r="H296" s="349"/>
      <c r="I296" s="349"/>
      <c r="J296" s="349"/>
      <c r="K296" s="356"/>
    </row>
    <row r="297" spans="2:11">
      <c r="B297" s="362"/>
      <c r="C297" s="228" t="s">
        <v>1048</v>
      </c>
      <c r="D297" s="230">
        <v>25</v>
      </c>
      <c r="E297" s="230">
        <v>100000</v>
      </c>
      <c r="F297" s="229" t="s">
        <v>435</v>
      </c>
      <c r="G297" s="364"/>
      <c r="H297" s="349"/>
      <c r="I297" s="349"/>
      <c r="J297" s="349"/>
      <c r="K297" s="356"/>
    </row>
    <row r="298" spans="2:11">
      <c r="B298" s="362"/>
      <c r="C298" s="228" t="s">
        <v>1049</v>
      </c>
      <c r="D298" s="230">
        <v>30</v>
      </c>
      <c r="E298" s="230">
        <v>125000</v>
      </c>
      <c r="F298" s="229" t="s">
        <v>435</v>
      </c>
      <c r="G298" s="364"/>
      <c r="H298" s="349"/>
      <c r="I298" s="349"/>
      <c r="J298" s="349"/>
      <c r="K298" s="356"/>
    </row>
    <row r="299" spans="2:11">
      <c r="B299" s="362"/>
      <c r="C299" s="228" t="s">
        <v>1050</v>
      </c>
      <c r="D299" s="230">
        <v>35</v>
      </c>
      <c r="E299" s="230">
        <v>150000</v>
      </c>
      <c r="F299" s="229" t="s">
        <v>435</v>
      </c>
      <c r="G299" s="364"/>
      <c r="H299" s="349"/>
      <c r="I299" s="349"/>
      <c r="J299" s="349"/>
      <c r="K299" s="356"/>
    </row>
    <row r="300" spans="2:11">
      <c r="B300" s="362"/>
      <c r="C300" s="228" t="s">
        <v>1051</v>
      </c>
      <c r="D300" s="230">
        <v>40</v>
      </c>
      <c r="E300" s="230">
        <v>175000</v>
      </c>
      <c r="F300" s="229" t="s">
        <v>435</v>
      </c>
      <c r="G300" s="364"/>
      <c r="H300" s="349"/>
      <c r="I300" s="349"/>
      <c r="J300" s="349"/>
      <c r="K300" s="356"/>
    </row>
    <row r="301" spans="2:11">
      <c r="B301" s="362"/>
      <c r="C301" s="228" t="s">
        <v>1052</v>
      </c>
      <c r="D301" s="230">
        <v>45</v>
      </c>
      <c r="E301" s="230">
        <v>200000</v>
      </c>
      <c r="F301" s="229" t="s">
        <v>435</v>
      </c>
      <c r="G301" s="364"/>
      <c r="H301" s="349"/>
      <c r="I301" s="349"/>
      <c r="J301" s="349"/>
      <c r="K301" s="356"/>
    </row>
    <row r="302" spans="2:11">
      <c r="B302" s="362"/>
      <c r="C302" s="228" t="s">
        <v>1053</v>
      </c>
      <c r="D302" s="230">
        <v>50</v>
      </c>
      <c r="E302" s="230">
        <v>225000</v>
      </c>
      <c r="F302" s="229" t="s">
        <v>435</v>
      </c>
      <c r="G302" s="364"/>
      <c r="H302" s="349"/>
      <c r="I302" s="349"/>
      <c r="J302" s="349"/>
      <c r="K302" s="356"/>
    </row>
    <row r="303" spans="2:11">
      <c r="B303" s="362"/>
      <c r="C303" s="228" t="s">
        <v>1054</v>
      </c>
      <c r="D303" s="230">
        <v>60</v>
      </c>
      <c r="E303" s="230">
        <v>250000</v>
      </c>
      <c r="F303" s="229" t="s">
        <v>435</v>
      </c>
      <c r="G303" s="364"/>
      <c r="H303" s="349"/>
      <c r="I303" s="349"/>
      <c r="J303" s="349"/>
      <c r="K303" s="356"/>
    </row>
    <row r="304" spans="2:11">
      <c r="B304" s="362"/>
      <c r="C304" s="228" t="s">
        <v>1055</v>
      </c>
      <c r="D304" s="230">
        <v>70</v>
      </c>
      <c r="E304" s="230">
        <v>275000</v>
      </c>
      <c r="F304" s="229" t="s">
        <v>435</v>
      </c>
      <c r="G304" s="364"/>
      <c r="H304" s="349"/>
      <c r="I304" s="349"/>
      <c r="J304" s="349"/>
      <c r="K304" s="356"/>
    </row>
    <row r="305" spans="2:11">
      <c r="B305" s="362"/>
      <c r="C305" s="228" t="s">
        <v>1056</v>
      </c>
      <c r="D305" s="230">
        <v>80</v>
      </c>
      <c r="E305" s="230">
        <v>300000</v>
      </c>
      <c r="F305" s="229" t="s">
        <v>435</v>
      </c>
      <c r="G305" s="364"/>
      <c r="H305" s="349"/>
      <c r="I305" s="349"/>
      <c r="J305" s="349"/>
      <c r="K305" s="356"/>
    </row>
    <row r="306" spans="2:11">
      <c r="B306" s="362"/>
      <c r="C306" s="228" t="s">
        <v>1057</v>
      </c>
      <c r="D306" s="230">
        <v>90</v>
      </c>
      <c r="E306" s="230">
        <v>325000</v>
      </c>
      <c r="F306" s="229" t="s">
        <v>435</v>
      </c>
      <c r="G306" s="364"/>
      <c r="H306" s="349"/>
      <c r="I306" s="349"/>
      <c r="J306" s="349"/>
      <c r="K306" s="356"/>
    </row>
    <row r="307" spans="2:11">
      <c r="B307" s="362"/>
      <c r="C307" s="228" t="s">
        <v>1058</v>
      </c>
      <c r="D307" s="230">
        <v>100</v>
      </c>
      <c r="E307" s="230">
        <v>350000</v>
      </c>
      <c r="F307" s="229" t="s">
        <v>435</v>
      </c>
      <c r="G307" s="364"/>
      <c r="H307" s="349"/>
      <c r="I307" s="349"/>
      <c r="J307" s="349"/>
      <c r="K307" s="356"/>
    </row>
    <row r="308" spans="2:11">
      <c r="B308" s="362"/>
      <c r="C308" s="228" t="s">
        <v>1059</v>
      </c>
      <c r="D308" s="230">
        <v>150</v>
      </c>
      <c r="E308" s="230">
        <v>375000</v>
      </c>
      <c r="F308" s="229" t="s">
        <v>435</v>
      </c>
      <c r="G308" s="364"/>
      <c r="H308" s="349"/>
      <c r="I308" s="349"/>
      <c r="J308" s="349"/>
      <c r="K308" s="356"/>
    </row>
    <row r="309" spans="2:11">
      <c r="B309" s="362"/>
      <c r="C309" s="228" t="s">
        <v>1060</v>
      </c>
      <c r="D309" s="230">
        <v>200</v>
      </c>
      <c r="E309" s="230">
        <v>400000</v>
      </c>
      <c r="F309" s="229" t="s">
        <v>435</v>
      </c>
      <c r="G309" s="364"/>
      <c r="H309" s="349"/>
      <c r="I309" s="349"/>
      <c r="J309" s="349"/>
      <c r="K309" s="356"/>
    </row>
    <row r="310" spans="2:11">
      <c r="B310" s="362"/>
      <c r="C310" s="228" t="s">
        <v>1061</v>
      </c>
      <c r="D310" s="230">
        <v>250</v>
      </c>
      <c r="E310" s="230">
        <v>425000</v>
      </c>
      <c r="F310" s="229" t="s">
        <v>435</v>
      </c>
      <c r="G310" s="364"/>
      <c r="H310" s="349"/>
      <c r="I310" s="349"/>
      <c r="J310" s="349"/>
      <c r="K310" s="356"/>
    </row>
    <row r="311" spans="2:11">
      <c r="B311" s="362"/>
      <c r="C311" s="228" t="s">
        <v>1062</v>
      </c>
      <c r="D311" s="230">
        <v>300</v>
      </c>
      <c r="E311" s="230">
        <v>450000</v>
      </c>
      <c r="F311" s="229" t="s">
        <v>435</v>
      </c>
      <c r="G311" s="364"/>
      <c r="H311" s="349"/>
      <c r="I311" s="349"/>
      <c r="J311" s="349"/>
      <c r="K311" s="356"/>
    </row>
    <row r="312" spans="2:11">
      <c r="B312" s="362"/>
      <c r="C312" s="228" t="s">
        <v>1063</v>
      </c>
      <c r="D312" s="230">
        <v>350</v>
      </c>
      <c r="E312" s="230">
        <v>475000</v>
      </c>
      <c r="F312" s="229" t="s">
        <v>435</v>
      </c>
      <c r="G312" s="364"/>
      <c r="H312" s="349"/>
      <c r="I312" s="349"/>
      <c r="J312" s="349"/>
      <c r="K312" s="356"/>
    </row>
    <row r="313" spans="2:11">
      <c r="B313" s="362"/>
      <c r="C313" s="228" t="s">
        <v>1064</v>
      </c>
      <c r="D313" s="230">
        <v>400</v>
      </c>
      <c r="E313" s="230">
        <v>500000</v>
      </c>
      <c r="F313" s="229" t="s">
        <v>435</v>
      </c>
      <c r="G313" s="364"/>
      <c r="H313" s="349"/>
      <c r="I313" s="349"/>
      <c r="J313" s="349"/>
      <c r="K313" s="356"/>
    </row>
    <row r="314" spans="2:11">
      <c r="B314" s="362"/>
      <c r="C314" s="228" t="s">
        <v>1065</v>
      </c>
      <c r="D314" s="230">
        <v>450</v>
      </c>
      <c r="E314" s="230">
        <v>525000</v>
      </c>
      <c r="F314" s="229" t="s">
        <v>435</v>
      </c>
      <c r="G314" s="364"/>
      <c r="H314" s="349"/>
      <c r="I314" s="349"/>
      <c r="J314" s="349"/>
      <c r="K314" s="356"/>
    </row>
    <row r="315" spans="2:11">
      <c r="B315" s="362"/>
      <c r="C315" s="228" t="s">
        <v>1066</v>
      </c>
      <c r="D315" s="230">
        <v>500</v>
      </c>
      <c r="E315" s="230">
        <v>550000</v>
      </c>
      <c r="F315" s="229" t="s">
        <v>435</v>
      </c>
      <c r="G315" s="365"/>
      <c r="H315" s="349"/>
      <c r="I315" s="349"/>
      <c r="J315" s="349"/>
      <c r="K315" s="356"/>
    </row>
    <row r="316" spans="2:11">
      <c r="B316" s="362"/>
      <c r="C316" s="224" t="s">
        <v>896</v>
      </c>
      <c r="D316" s="225">
        <v>1</v>
      </c>
      <c r="E316" s="226">
        <v>5000</v>
      </c>
      <c r="F316" s="225" t="s">
        <v>435</v>
      </c>
      <c r="G316" s="347">
        <f>SUM(E316:E329)</f>
        <v>1245000</v>
      </c>
      <c r="H316" s="349"/>
      <c r="I316" s="349"/>
      <c r="J316" s="349"/>
      <c r="K316" s="356"/>
    </row>
    <row r="317" spans="2:11">
      <c r="B317" s="362"/>
      <c r="C317" s="224" t="s">
        <v>897</v>
      </c>
      <c r="D317" s="225">
        <v>10</v>
      </c>
      <c r="E317" s="227">
        <v>10000</v>
      </c>
      <c r="F317" s="225" t="s">
        <v>435</v>
      </c>
      <c r="G317" s="347"/>
      <c r="H317" s="349"/>
      <c r="I317" s="349"/>
      <c r="J317" s="349"/>
      <c r="K317" s="356"/>
    </row>
    <row r="318" spans="2:11">
      <c r="B318" s="362"/>
      <c r="C318" s="224" t="s">
        <v>898</v>
      </c>
      <c r="D318" s="225">
        <v>20</v>
      </c>
      <c r="E318" s="227">
        <v>15000</v>
      </c>
      <c r="F318" s="225" t="s">
        <v>435</v>
      </c>
      <c r="G318" s="347"/>
      <c r="H318" s="349"/>
      <c r="I318" s="349"/>
      <c r="J318" s="349"/>
      <c r="K318" s="356"/>
    </row>
    <row r="319" spans="2:11">
      <c r="B319" s="362"/>
      <c r="C319" s="224" t="s">
        <v>899</v>
      </c>
      <c r="D319" s="225">
        <v>30</v>
      </c>
      <c r="E319" s="227">
        <v>20000</v>
      </c>
      <c r="F319" s="225" t="s">
        <v>435</v>
      </c>
      <c r="G319" s="347"/>
      <c r="H319" s="349"/>
      <c r="I319" s="349"/>
      <c r="J319" s="349"/>
      <c r="K319" s="356"/>
    </row>
    <row r="320" spans="2:11">
      <c r="B320" s="362"/>
      <c r="C320" s="224" t="s">
        <v>900</v>
      </c>
      <c r="D320" s="225">
        <v>50</v>
      </c>
      <c r="E320" s="226">
        <v>30000</v>
      </c>
      <c r="F320" s="225" t="s">
        <v>435</v>
      </c>
      <c r="G320" s="347"/>
      <c r="H320" s="349"/>
      <c r="I320" s="349"/>
      <c r="J320" s="349"/>
      <c r="K320" s="356"/>
    </row>
    <row r="321" spans="2:11">
      <c r="B321" s="362"/>
      <c r="C321" s="224" t="s">
        <v>901</v>
      </c>
      <c r="D321" s="225">
        <v>100</v>
      </c>
      <c r="E321" s="227">
        <v>40000</v>
      </c>
      <c r="F321" s="225" t="s">
        <v>435</v>
      </c>
      <c r="G321" s="347"/>
      <c r="H321" s="349"/>
      <c r="I321" s="349"/>
      <c r="J321" s="349"/>
      <c r="K321" s="356"/>
    </row>
    <row r="322" spans="2:11">
      <c r="B322" s="362"/>
      <c r="C322" s="224" t="s">
        <v>902</v>
      </c>
      <c r="D322" s="225">
        <v>150</v>
      </c>
      <c r="E322" s="227">
        <v>50000</v>
      </c>
      <c r="F322" s="225" t="s">
        <v>435</v>
      </c>
      <c r="G322" s="347"/>
      <c r="H322" s="349"/>
      <c r="I322" s="349"/>
      <c r="J322" s="349"/>
      <c r="K322" s="356"/>
    </row>
    <row r="323" spans="2:11">
      <c r="B323" s="362"/>
      <c r="C323" s="224" t="s">
        <v>903</v>
      </c>
      <c r="D323" s="225">
        <v>200</v>
      </c>
      <c r="E323" s="226">
        <v>75000</v>
      </c>
      <c r="F323" s="225" t="s">
        <v>435</v>
      </c>
      <c r="G323" s="347"/>
      <c r="H323" s="349"/>
      <c r="I323" s="349"/>
      <c r="J323" s="349"/>
      <c r="K323" s="356"/>
    </row>
    <row r="324" spans="2:11">
      <c r="B324" s="362"/>
      <c r="C324" s="224" t="s">
        <v>904</v>
      </c>
      <c r="D324" s="225">
        <v>250</v>
      </c>
      <c r="E324" s="225">
        <v>100000</v>
      </c>
      <c r="F324" s="225" t="s">
        <v>435</v>
      </c>
      <c r="G324" s="347"/>
      <c r="H324" s="349"/>
      <c r="I324" s="349"/>
      <c r="J324" s="349"/>
      <c r="K324" s="356"/>
    </row>
    <row r="325" spans="2:11">
      <c r="B325" s="362"/>
      <c r="C325" s="224" t="s">
        <v>905</v>
      </c>
      <c r="D325" s="225">
        <v>300</v>
      </c>
      <c r="E325" s="225">
        <v>125000</v>
      </c>
      <c r="F325" s="225" t="s">
        <v>435</v>
      </c>
      <c r="G325" s="347"/>
      <c r="H325" s="349"/>
      <c r="I325" s="349"/>
      <c r="J325" s="349"/>
      <c r="K325" s="356"/>
    </row>
    <row r="326" spans="2:11">
      <c r="B326" s="362"/>
      <c r="C326" s="224" t="s">
        <v>906</v>
      </c>
      <c r="D326" s="225">
        <v>350</v>
      </c>
      <c r="E326" s="225">
        <v>150000</v>
      </c>
      <c r="F326" s="225" t="s">
        <v>435</v>
      </c>
      <c r="G326" s="347"/>
      <c r="H326" s="349"/>
      <c r="I326" s="349"/>
      <c r="J326" s="349"/>
      <c r="K326" s="356"/>
    </row>
    <row r="327" spans="2:11">
      <c r="B327" s="362"/>
      <c r="C327" s="224" t="s">
        <v>907</v>
      </c>
      <c r="D327" s="225">
        <v>400</v>
      </c>
      <c r="E327" s="225">
        <v>175000</v>
      </c>
      <c r="F327" s="225" t="s">
        <v>435</v>
      </c>
      <c r="G327" s="347"/>
      <c r="H327" s="349"/>
      <c r="I327" s="349"/>
      <c r="J327" s="349"/>
      <c r="K327" s="356"/>
    </row>
    <row r="328" spans="2:11">
      <c r="B328" s="362"/>
      <c r="C328" s="224" t="s">
        <v>908</v>
      </c>
      <c r="D328" s="225">
        <v>450</v>
      </c>
      <c r="E328" s="225">
        <v>200000</v>
      </c>
      <c r="F328" s="225" t="s">
        <v>435</v>
      </c>
      <c r="G328" s="347"/>
      <c r="H328" s="349"/>
      <c r="I328" s="349"/>
      <c r="J328" s="349"/>
      <c r="K328" s="356"/>
    </row>
    <row r="329" spans="2:11">
      <c r="B329" s="362"/>
      <c r="C329" s="224" t="s">
        <v>909</v>
      </c>
      <c r="D329" s="225">
        <v>500</v>
      </c>
      <c r="E329" s="226">
        <v>250000</v>
      </c>
      <c r="F329" s="225" t="s">
        <v>435</v>
      </c>
      <c r="G329" s="347"/>
      <c r="H329" s="349"/>
      <c r="I329" s="349"/>
      <c r="J329" s="349"/>
      <c r="K329" s="356"/>
    </row>
    <row r="330" spans="2:11">
      <c r="B330" s="362"/>
      <c r="C330" s="233" t="s">
        <v>910</v>
      </c>
      <c r="D330" s="230">
        <v>1</v>
      </c>
      <c r="E330" s="226">
        <v>10000</v>
      </c>
      <c r="F330" s="230" t="s">
        <v>435</v>
      </c>
      <c r="G330" s="348">
        <f>SUM(E330:E343)</f>
        <v>2235000</v>
      </c>
      <c r="H330" s="349"/>
      <c r="I330" s="349"/>
      <c r="J330" s="349"/>
      <c r="K330" s="356"/>
    </row>
    <row r="331" spans="2:11">
      <c r="B331" s="362"/>
      <c r="C331" s="233" t="s">
        <v>911</v>
      </c>
      <c r="D331" s="230">
        <v>10</v>
      </c>
      <c r="E331" s="230">
        <v>20000</v>
      </c>
      <c r="F331" s="230" t="s">
        <v>435</v>
      </c>
      <c r="G331" s="348"/>
      <c r="H331" s="349"/>
      <c r="I331" s="349"/>
      <c r="J331" s="349"/>
      <c r="K331" s="356"/>
    </row>
    <row r="332" spans="2:11">
      <c r="B332" s="362"/>
      <c r="C332" s="233" t="s">
        <v>912</v>
      </c>
      <c r="D332" s="230">
        <v>20</v>
      </c>
      <c r="E332" s="230">
        <v>30000</v>
      </c>
      <c r="F332" s="230" t="s">
        <v>435</v>
      </c>
      <c r="G332" s="348"/>
      <c r="H332" s="349"/>
      <c r="I332" s="349"/>
      <c r="J332" s="349"/>
      <c r="K332" s="356"/>
    </row>
    <row r="333" spans="2:11">
      <c r="B333" s="362"/>
      <c r="C333" s="233" t="s">
        <v>913</v>
      </c>
      <c r="D333" s="230">
        <v>30</v>
      </c>
      <c r="E333" s="226">
        <v>50000</v>
      </c>
      <c r="F333" s="230" t="s">
        <v>435</v>
      </c>
      <c r="G333" s="348"/>
      <c r="H333" s="349"/>
      <c r="I333" s="349"/>
      <c r="J333" s="349"/>
      <c r="K333" s="356"/>
    </row>
    <row r="334" spans="2:11">
      <c r="B334" s="362"/>
      <c r="C334" s="233" t="s">
        <v>914</v>
      </c>
      <c r="D334" s="230">
        <v>50</v>
      </c>
      <c r="E334" s="226">
        <v>75000</v>
      </c>
      <c r="F334" s="230" t="s">
        <v>435</v>
      </c>
      <c r="G334" s="348"/>
      <c r="H334" s="349"/>
      <c r="I334" s="349"/>
      <c r="J334" s="349"/>
      <c r="K334" s="356"/>
    </row>
    <row r="335" spans="2:11">
      <c r="B335" s="362"/>
      <c r="C335" s="233" t="s">
        <v>915</v>
      </c>
      <c r="D335" s="230">
        <v>100</v>
      </c>
      <c r="E335" s="230">
        <v>100000</v>
      </c>
      <c r="F335" s="230" t="s">
        <v>435</v>
      </c>
      <c r="G335" s="348"/>
      <c r="H335" s="349"/>
      <c r="I335" s="349"/>
      <c r="J335" s="349"/>
      <c r="K335" s="356"/>
    </row>
    <row r="336" spans="2:11">
      <c r="B336" s="362"/>
      <c r="C336" s="233" t="s">
        <v>916</v>
      </c>
      <c r="D336" s="230">
        <v>150</v>
      </c>
      <c r="E336" s="230">
        <v>125000</v>
      </c>
      <c r="F336" s="230" t="s">
        <v>435</v>
      </c>
      <c r="G336" s="348"/>
      <c r="H336" s="349"/>
      <c r="I336" s="349"/>
      <c r="J336" s="349"/>
      <c r="K336" s="356"/>
    </row>
    <row r="337" spans="2:11">
      <c r="B337" s="362"/>
      <c r="C337" s="233" t="s">
        <v>917</v>
      </c>
      <c r="D337" s="230">
        <v>200</v>
      </c>
      <c r="E337" s="230">
        <v>150000</v>
      </c>
      <c r="F337" s="230" t="s">
        <v>435</v>
      </c>
      <c r="G337" s="348"/>
      <c r="H337" s="349"/>
      <c r="I337" s="349"/>
      <c r="J337" s="349"/>
      <c r="K337" s="356"/>
    </row>
    <row r="338" spans="2:11">
      <c r="B338" s="362"/>
      <c r="C338" s="233" t="s">
        <v>918</v>
      </c>
      <c r="D338" s="230">
        <v>250</v>
      </c>
      <c r="E338" s="230">
        <v>175000</v>
      </c>
      <c r="F338" s="230" t="s">
        <v>435</v>
      </c>
      <c r="G338" s="348"/>
      <c r="H338" s="349"/>
      <c r="I338" s="349"/>
      <c r="J338" s="349"/>
      <c r="K338" s="356"/>
    </row>
    <row r="339" spans="2:11">
      <c r="B339" s="362"/>
      <c r="C339" s="233" t="s">
        <v>919</v>
      </c>
      <c r="D339" s="230">
        <v>300</v>
      </c>
      <c r="E339" s="230">
        <v>200000</v>
      </c>
      <c r="F339" s="230" t="s">
        <v>435</v>
      </c>
      <c r="G339" s="348"/>
      <c r="H339" s="349"/>
      <c r="I339" s="349"/>
      <c r="J339" s="349"/>
      <c r="K339" s="356"/>
    </row>
    <row r="340" spans="2:11">
      <c r="B340" s="362"/>
      <c r="C340" s="233" t="s">
        <v>920</v>
      </c>
      <c r="D340" s="230">
        <v>350</v>
      </c>
      <c r="E340" s="226">
        <v>250000</v>
      </c>
      <c r="F340" s="230" t="s">
        <v>435</v>
      </c>
      <c r="G340" s="348"/>
      <c r="H340" s="349"/>
      <c r="I340" s="349"/>
      <c r="J340" s="349"/>
      <c r="K340" s="356"/>
    </row>
    <row r="341" spans="2:11">
      <c r="B341" s="362"/>
      <c r="C341" s="233" t="s">
        <v>921</v>
      </c>
      <c r="D341" s="230">
        <v>400</v>
      </c>
      <c r="E341" s="230">
        <v>300000</v>
      </c>
      <c r="F341" s="230" t="s">
        <v>435</v>
      </c>
      <c r="G341" s="348"/>
      <c r="H341" s="349"/>
      <c r="I341" s="349"/>
      <c r="J341" s="349"/>
      <c r="K341" s="356"/>
    </row>
    <row r="342" spans="2:11">
      <c r="B342" s="362"/>
      <c r="C342" s="233" t="s">
        <v>922</v>
      </c>
      <c r="D342" s="230">
        <v>450</v>
      </c>
      <c r="E342" s="230">
        <v>350000</v>
      </c>
      <c r="F342" s="230" t="s">
        <v>435</v>
      </c>
      <c r="G342" s="348"/>
      <c r="H342" s="349"/>
      <c r="I342" s="349"/>
      <c r="J342" s="349"/>
      <c r="K342" s="356"/>
    </row>
    <row r="343" spans="2:11">
      <c r="B343" s="362"/>
      <c r="C343" s="233" t="s">
        <v>923</v>
      </c>
      <c r="D343" s="230">
        <v>500</v>
      </c>
      <c r="E343" s="230">
        <v>400000</v>
      </c>
      <c r="F343" s="230" t="s">
        <v>435</v>
      </c>
      <c r="G343" s="348"/>
      <c r="H343" s="349"/>
      <c r="I343" s="349"/>
      <c r="J343" s="349"/>
      <c r="K343" s="356"/>
    </row>
    <row r="344" spans="2:11">
      <c r="B344" s="362"/>
      <c r="C344" s="224" t="s">
        <v>924</v>
      </c>
      <c r="D344" s="225">
        <v>1</v>
      </c>
      <c r="E344" s="226">
        <v>15000</v>
      </c>
      <c r="F344" s="225" t="s">
        <v>435</v>
      </c>
      <c r="G344" s="347">
        <f>SUM(E344:E357)</f>
        <v>3495000</v>
      </c>
      <c r="H344" s="349"/>
      <c r="I344" s="349"/>
      <c r="J344" s="349"/>
      <c r="K344" s="356"/>
    </row>
    <row r="345" spans="2:11">
      <c r="B345" s="362"/>
      <c r="C345" s="224" t="s">
        <v>925</v>
      </c>
      <c r="D345" s="225">
        <v>10</v>
      </c>
      <c r="E345" s="227">
        <v>30000</v>
      </c>
      <c r="F345" s="225" t="s">
        <v>435</v>
      </c>
      <c r="G345" s="347"/>
      <c r="H345" s="349"/>
      <c r="I345" s="349"/>
      <c r="J345" s="349"/>
      <c r="K345" s="356"/>
    </row>
    <row r="346" spans="2:11">
      <c r="B346" s="362"/>
      <c r="C346" s="224" t="s">
        <v>926</v>
      </c>
      <c r="D346" s="225">
        <v>20</v>
      </c>
      <c r="E346" s="226">
        <v>50000</v>
      </c>
      <c r="F346" s="225" t="s">
        <v>435</v>
      </c>
      <c r="G346" s="347"/>
      <c r="H346" s="349"/>
      <c r="I346" s="349"/>
      <c r="J346" s="349"/>
      <c r="K346" s="356"/>
    </row>
    <row r="347" spans="2:11">
      <c r="B347" s="362"/>
      <c r="C347" s="224" t="s">
        <v>927</v>
      </c>
      <c r="D347" s="225">
        <v>30</v>
      </c>
      <c r="E347" s="226">
        <v>75000</v>
      </c>
      <c r="F347" s="225" t="s">
        <v>435</v>
      </c>
      <c r="G347" s="347"/>
      <c r="H347" s="349"/>
      <c r="I347" s="349"/>
      <c r="J347" s="349"/>
      <c r="K347" s="356"/>
    </row>
    <row r="348" spans="2:11">
      <c r="B348" s="362"/>
      <c r="C348" s="224" t="s">
        <v>928</v>
      </c>
      <c r="D348" s="225">
        <v>50</v>
      </c>
      <c r="E348" s="225">
        <v>100000</v>
      </c>
      <c r="F348" s="225" t="s">
        <v>435</v>
      </c>
      <c r="G348" s="347"/>
      <c r="H348" s="349"/>
      <c r="I348" s="349"/>
      <c r="J348" s="349"/>
      <c r="K348" s="356"/>
    </row>
    <row r="349" spans="2:11">
      <c r="B349" s="362"/>
      <c r="C349" s="224" t="s">
        <v>929</v>
      </c>
      <c r="D349" s="225">
        <v>100</v>
      </c>
      <c r="E349" s="225">
        <v>125000</v>
      </c>
      <c r="F349" s="225" t="s">
        <v>435</v>
      </c>
      <c r="G349" s="347"/>
      <c r="H349" s="349"/>
      <c r="I349" s="349"/>
      <c r="J349" s="349"/>
      <c r="K349" s="356"/>
    </row>
    <row r="350" spans="2:11">
      <c r="B350" s="362"/>
      <c r="C350" s="224" t="s">
        <v>930</v>
      </c>
      <c r="D350" s="225">
        <v>150</v>
      </c>
      <c r="E350" s="225">
        <v>150000</v>
      </c>
      <c r="F350" s="225" t="s">
        <v>435</v>
      </c>
      <c r="G350" s="347"/>
      <c r="H350" s="349"/>
      <c r="I350" s="349"/>
      <c r="J350" s="349"/>
      <c r="K350" s="356"/>
    </row>
    <row r="351" spans="2:11">
      <c r="B351" s="362"/>
      <c r="C351" s="224" t="s">
        <v>931</v>
      </c>
      <c r="D351" s="225">
        <v>200</v>
      </c>
      <c r="E351" s="226">
        <v>200000</v>
      </c>
      <c r="F351" s="225" t="s">
        <v>435</v>
      </c>
      <c r="G351" s="347"/>
      <c r="H351" s="349"/>
      <c r="I351" s="349"/>
      <c r="J351" s="349"/>
      <c r="K351" s="356"/>
    </row>
    <row r="352" spans="2:11">
      <c r="B352" s="362"/>
      <c r="C352" s="224" t="s">
        <v>932</v>
      </c>
      <c r="D352" s="225">
        <v>250</v>
      </c>
      <c r="E352" s="225">
        <v>250000</v>
      </c>
      <c r="F352" s="225" t="s">
        <v>435</v>
      </c>
      <c r="G352" s="347"/>
      <c r="H352" s="349"/>
      <c r="I352" s="349"/>
      <c r="J352" s="349"/>
      <c r="K352" s="356"/>
    </row>
    <row r="353" spans="2:11">
      <c r="B353" s="362"/>
      <c r="C353" s="224" t="s">
        <v>933</v>
      </c>
      <c r="D353" s="225">
        <v>300</v>
      </c>
      <c r="E353" s="225">
        <v>300000</v>
      </c>
      <c r="F353" s="225" t="s">
        <v>435</v>
      </c>
      <c r="G353" s="347"/>
      <c r="H353" s="349"/>
      <c r="I353" s="349"/>
      <c r="J353" s="349"/>
      <c r="K353" s="356"/>
    </row>
    <row r="354" spans="2:11">
      <c r="B354" s="362"/>
      <c r="C354" s="224" t="s">
        <v>934</v>
      </c>
      <c r="D354" s="225">
        <v>350</v>
      </c>
      <c r="E354" s="226">
        <v>400000</v>
      </c>
      <c r="F354" s="225" t="s">
        <v>435</v>
      </c>
      <c r="G354" s="347"/>
      <c r="H354" s="349"/>
      <c r="I354" s="349"/>
      <c r="J354" s="349"/>
      <c r="K354" s="356"/>
    </row>
    <row r="355" spans="2:11">
      <c r="B355" s="362"/>
      <c r="C355" s="224" t="s">
        <v>935</v>
      </c>
      <c r="D355" s="225">
        <v>400</v>
      </c>
      <c r="E355" s="225">
        <v>500000</v>
      </c>
      <c r="F355" s="225" t="s">
        <v>435</v>
      </c>
      <c r="G355" s="347"/>
      <c r="H355" s="349"/>
      <c r="I355" s="349"/>
      <c r="J355" s="349"/>
      <c r="K355" s="356"/>
    </row>
    <row r="356" spans="2:11">
      <c r="B356" s="362"/>
      <c r="C356" s="224" t="s">
        <v>936</v>
      </c>
      <c r="D356" s="225">
        <v>450</v>
      </c>
      <c r="E356" s="225">
        <v>600000</v>
      </c>
      <c r="F356" s="225" t="s">
        <v>435</v>
      </c>
      <c r="G356" s="347"/>
      <c r="H356" s="349"/>
      <c r="I356" s="349"/>
      <c r="J356" s="349"/>
      <c r="K356" s="356"/>
    </row>
    <row r="357" spans="2:11">
      <c r="B357" s="362"/>
      <c r="C357" s="224" t="s">
        <v>937</v>
      </c>
      <c r="D357" s="225">
        <v>500</v>
      </c>
      <c r="E357" s="225">
        <v>700000</v>
      </c>
      <c r="F357" s="225" t="s">
        <v>435</v>
      </c>
      <c r="G357" s="347"/>
      <c r="H357" s="349"/>
      <c r="I357" s="349"/>
      <c r="J357" s="349"/>
      <c r="K357" s="356"/>
    </row>
    <row r="358" spans="2:11">
      <c r="B358" s="362"/>
      <c r="C358" s="228" t="s">
        <v>1067</v>
      </c>
      <c r="D358" s="230">
        <v>1</v>
      </c>
      <c r="E358" s="230">
        <v>7500</v>
      </c>
      <c r="F358" s="229" t="s">
        <v>435</v>
      </c>
      <c r="G358" s="363">
        <f>SUM(E358:E381)</f>
        <v>6352500</v>
      </c>
      <c r="H358" s="349"/>
      <c r="I358" s="349"/>
      <c r="J358" s="349"/>
      <c r="K358" s="356"/>
    </row>
    <row r="359" spans="2:11">
      <c r="B359" s="362"/>
      <c r="C359" s="228" t="s">
        <v>1068</v>
      </c>
      <c r="D359" s="230">
        <v>5</v>
      </c>
      <c r="E359" s="226">
        <v>15000</v>
      </c>
      <c r="F359" s="229" t="s">
        <v>435</v>
      </c>
      <c r="G359" s="364"/>
      <c r="H359" s="349"/>
      <c r="I359" s="349"/>
      <c r="J359" s="349"/>
      <c r="K359" s="356"/>
    </row>
    <row r="360" spans="2:11">
      <c r="B360" s="362"/>
      <c r="C360" s="228" t="s">
        <v>1069</v>
      </c>
      <c r="D360" s="230">
        <v>10</v>
      </c>
      <c r="E360" s="230">
        <v>30000</v>
      </c>
      <c r="F360" s="229" t="s">
        <v>435</v>
      </c>
      <c r="G360" s="364"/>
      <c r="H360" s="349"/>
      <c r="I360" s="349"/>
      <c r="J360" s="349"/>
      <c r="K360" s="356"/>
    </row>
    <row r="361" spans="2:11">
      <c r="B361" s="362"/>
      <c r="C361" s="228" t="s">
        <v>1070</v>
      </c>
      <c r="D361" s="230">
        <v>15</v>
      </c>
      <c r="E361" s="226">
        <v>50000</v>
      </c>
      <c r="F361" s="229" t="s">
        <v>435</v>
      </c>
      <c r="G361" s="364"/>
      <c r="H361" s="349"/>
      <c r="I361" s="349"/>
      <c r="J361" s="349"/>
      <c r="K361" s="356"/>
    </row>
    <row r="362" spans="2:11">
      <c r="B362" s="362"/>
      <c r="C362" s="228" t="s">
        <v>1071</v>
      </c>
      <c r="D362" s="230">
        <v>20</v>
      </c>
      <c r="E362" s="230">
        <v>75000</v>
      </c>
      <c r="F362" s="229" t="s">
        <v>435</v>
      </c>
      <c r="G362" s="364"/>
      <c r="H362" s="349"/>
      <c r="I362" s="349"/>
      <c r="J362" s="349"/>
      <c r="K362" s="356"/>
    </row>
    <row r="363" spans="2:11">
      <c r="B363" s="362"/>
      <c r="C363" s="228" t="s">
        <v>1072</v>
      </c>
      <c r="D363" s="230">
        <v>25</v>
      </c>
      <c r="E363" s="230">
        <v>100000</v>
      </c>
      <c r="F363" s="229" t="s">
        <v>435</v>
      </c>
      <c r="G363" s="364"/>
      <c r="H363" s="349"/>
      <c r="I363" s="349"/>
      <c r="J363" s="349"/>
      <c r="K363" s="356"/>
    </row>
    <row r="364" spans="2:11">
      <c r="B364" s="362"/>
      <c r="C364" s="228" t="s">
        <v>1073</v>
      </c>
      <c r="D364" s="230">
        <v>30</v>
      </c>
      <c r="E364" s="230">
        <v>125000</v>
      </c>
      <c r="F364" s="229" t="s">
        <v>435</v>
      </c>
      <c r="G364" s="364"/>
      <c r="H364" s="349"/>
      <c r="I364" s="349"/>
      <c r="J364" s="349"/>
      <c r="K364" s="356"/>
    </row>
    <row r="365" spans="2:11">
      <c r="B365" s="362"/>
      <c r="C365" s="228" t="s">
        <v>1074</v>
      </c>
      <c r="D365" s="230">
        <v>35</v>
      </c>
      <c r="E365" s="230">
        <v>150000</v>
      </c>
      <c r="F365" s="229" t="s">
        <v>435</v>
      </c>
      <c r="G365" s="364"/>
      <c r="H365" s="349"/>
      <c r="I365" s="349"/>
      <c r="J365" s="349"/>
      <c r="K365" s="356"/>
    </row>
    <row r="366" spans="2:11">
      <c r="B366" s="362"/>
      <c r="C366" s="228" t="s">
        <v>1075</v>
      </c>
      <c r="D366" s="230">
        <v>40</v>
      </c>
      <c r="E366" s="230">
        <v>175000</v>
      </c>
      <c r="F366" s="229" t="s">
        <v>435</v>
      </c>
      <c r="G366" s="364"/>
      <c r="H366" s="349"/>
      <c r="I366" s="349"/>
      <c r="J366" s="349"/>
      <c r="K366" s="356"/>
    </row>
    <row r="367" spans="2:11">
      <c r="B367" s="362"/>
      <c r="C367" s="228" t="s">
        <v>1076</v>
      </c>
      <c r="D367" s="230">
        <v>45</v>
      </c>
      <c r="E367" s="230">
        <v>200000</v>
      </c>
      <c r="F367" s="229" t="s">
        <v>435</v>
      </c>
      <c r="G367" s="364"/>
      <c r="H367" s="349"/>
      <c r="I367" s="349"/>
      <c r="J367" s="349"/>
      <c r="K367" s="356"/>
    </row>
    <row r="368" spans="2:11">
      <c r="B368" s="362"/>
      <c r="C368" s="228" t="s">
        <v>1077</v>
      </c>
      <c r="D368" s="230">
        <v>50</v>
      </c>
      <c r="E368" s="230">
        <v>225000</v>
      </c>
      <c r="F368" s="229" t="s">
        <v>435</v>
      </c>
      <c r="G368" s="364"/>
      <c r="H368" s="349"/>
      <c r="I368" s="349"/>
      <c r="J368" s="349"/>
      <c r="K368" s="356"/>
    </row>
    <row r="369" spans="2:11">
      <c r="B369" s="362"/>
      <c r="C369" s="228" t="s">
        <v>1078</v>
      </c>
      <c r="D369" s="230">
        <v>60</v>
      </c>
      <c r="E369" s="230">
        <v>250000</v>
      </c>
      <c r="F369" s="229" t="s">
        <v>435</v>
      </c>
      <c r="G369" s="364"/>
      <c r="H369" s="349"/>
      <c r="I369" s="349"/>
      <c r="J369" s="349"/>
      <c r="K369" s="356"/>
    </row>
    <row r="370" spans="2:11">
      <c r="B370" s="362"/>
      <c r="C370" s="228" t="s">
        <v>1079</v>
      </c>
      <c r="D370" s="230">
        <v>70</v>
      </c>
      <c r="E370" s="230">
        <v>275000</v>
      </c>
      <c r="F370" s="229" t="s">
        <v>435</v>
      </c>
      <c r="G370" s="364"/>
      <c r="H370" s="349"/>
      <c r="I370" s="349"/>
      <c r="J370" s="349"/>
      <c r="K370" s="356"/>
    </row>
    <row r="371" spans="2:11">
      <c r="B371" s="362"/>
      <c r="C371" s="228" t="s">
        <v>1080</v>
      </c>
      <c r="D371" s="230">
        <v>80</v>
      </c>
      <c r="E371" s="230">
        <v>300000</v>
      </c>
      <c r="F371" s="229" t="s">
        <v>435</v>
      </c>
      <c r="G371" s="364"/>
      <c r="H371" s="349"/>
      <c r="I371" s="349"/>
      <c r="J371" s="349"/>
      <c r="K371" s="356"/>
    </row>
    <row r="372" spans="2:11">
      <c r="B372" s="362"/>
      <c r="C372" s="228" t="s">
        <v>1081</v>
      </c>
      <c r="D372" s="230">
        <v>90</v>
      </c>
      <c r="E372" s="230">
        <v>325000</v>
      </c>
      <c r="F372" s="229" t="s">
        <v>435</v>
      </c>
      <c r="G372" s="364"/>
      <c r="H372" s="349"/>
      <c r="I372" s="349"/>
      <c r="J372" s="349"/>
      <c r="K372" s="356"/>
    </row>
    <row r="373" spans="2:11">
      <c r="B373" s="362"/>
      <c r="C373" s="228" t="s">
        <v>1082</v>
      </c>
      <c r="D373" s="230">
        <v>100</v>
      </c>
      <c r="E373" s="230">
        <v>350000</v>
      </c>
      <c r="F373" s="229" t="s">
        <v>435</v>
      </c>
      <c r="G373" s="364"/>
      <c r="H373" s="349"/>
      <c r="I373" s="349"/>
      <c r="J373" s="349"/>
      <c r="K373" s="356"/>
    </row>
    <row r="374" spans="2:11">
      <c r="B374" s="362"/>
      <c r="C374" s="228" t="s">
        <v>1083</v>
      </c>
      <c r="D374" s="230">
        <v>150</v>
      </c>
      <c r="E374" s="230">
        <v>375000</v>
      </c>
      <c r="F374" s="229" t="s">
        <v>435</v>
      </c>
      <c r="G374" s="364"/>
      <c r="H374" s="349"/>
      <c r="I374" s="349"/>
      <c r="J374" s="349"/>
      <c r="K374" s="356"/>
    </row>
    <row r="375" spans="2:11">
      <c r="B375" s="362"/>
      <c r="C375" s="228" t="s">
        <v>1084</v>
      </c>
      <c r="D375" s="230">
        <v>200</v>
      </c>
      <c r="E375" s="230">
        <v>400000</v>
      </c>
      <c r="F375" s="229" t="s">
        <v>435</v>
      </c>
      <c r="G375" s="364"/>
      <c r="H375" s="349"/>
      <c r="I375" s="349"/>
      <c r="J375" s="349"/>
      <c r="K375" s="356"/>
    </row>
    <row r="376" spans="2:11">
      <c r="B376" s="362"/>
      <c r="C376" s="228" t="s">
        <v>1085</v>
      </c>
      <c r="D376" s="230">
        <v>250</v>
      </c>
      <c r="E376" s="230">
        <v>425000</v>
      </c>
      <c r="F376" s="229" t="s">
        <v>435</v>
      </c>
      <c r="G376" s="364"/>
      <c r="H376" s="349"/>
      <c r="I376" s="349"/>
      <c r="J376" s="349"/>
      <c r="K376" s="356"/>
    </row>
    <row r="377" spans="2:11">
      <c r="B377" s="362"/>
      <c r="C377" s="228" t="s">
        <v>1086</v>
      </c>
      <c r="D377" s="230">
        <v>300</v>
      </c>
      <c r="E377" s="230">
        <v>450000</v>
      </c>
      <c r="F377" s="229" t="s">
        <v>435</v>
      </c>
      <c r="G377" s="364"/>
      <c r="H377" s="349"/>
      <c r="I377" s="349"/>
      <c r="J377" s="349"/>
      <c r="K377" s="356"/>
    </row>
    <row r="378" spans="2:11">
      <c r="B378" s="362"/>
      <c r="C378" s="228" t="s">
        <v>1087</v>
      </c>
      <c r="D378" s="230">
        <v>350</v>
      </c>
      <c r="E378" s="230">
        <v>475000</v>
      </c>
      <c r="F378" s="229" t="s">
        <v>435</v>
      </c>
      <c r="G378" s="364"/>
      <c r="H378" s="349"/>
      <c r="I378" s="349"/>
      <c r="J378" s="349"/>
      <c r="K378" s="356"/>
    </row>
    <row r="379" spans="2:11">
      <c r="B379" s="362"/>
      <c r="C379" s="228" t="s">
        <v>1088</v>
      </c>
      <c r="D379" s="230">
        <v>400</v>
      </c>
      <c r="E379" s="230">
        <v>500000</v>
      </c>
      <c r="F379" s="229" t="s">
        <v>435</v>
      </c>
      <c r="G379" s="364"/>
      <c r="H379" s="349"/>
      <c r="I379" s="349"/>
      <c r="J379" s="349"/>
      <c r="K379" s="356"/>
    </row>
    <row r="380" spans="2:11">
      <c r="B380" s="362"/>
      <c r="C380" s="228" t="s">
        <v>1089</v>
      </c>
      <c r="D380" s="230">
        <v>450</v>
      </c>
      <c r="E380" s="230">
        <v>525000</v>
      </c>
      <c r="F380" s="229" t="s">
        <v>435</v>
      </c>
      <c r="G380" s="364"/>
      <c r="H380" s="349"/>
      <c r="I380" s="349"/>
      <c r="J380" s="349"/>
      <c r="K380" s="356"/>
    </row>
    <row r="381" spans="2:11">
      <c r="B381" s="362"/>
      <c r="C381" s="228" t="s">
        <v>1090</v>
      </c>
      <c r="D381" s="230">
        <v>500</v>
      </c>
      <c r="E381" s="230">
        <v>550000</v>
      </c>
      <c r="F381" s="229" t="s">
        <v>435</v>
      </c>
      <c r="G381" s="365"/>
      <c r="H381" s="349"/>
      <c r="I381" s="349"/>
      <c r="J381" s="349"/>
      <c r="K381" s="356"/>
    </row>
    <row r="382" spans="2:11">
      <c r="B382" s="362"/>
      <c r="C382" s="224" t="s">
        <v>1091</v>
      </c>
      <c r="D382" s="227">
        <v>1</v>
      </c>
      <c r="E382" s="226">
        <v>20000</v>
      </c>
      <c r="F382" s="225" t="s">
        <v>435</v>
      </c>
      <c r="G382" s="366">
        <f>SUM(E382:E398)</f>
        <v>5400000</v>
      </c>
      <c r="H382" s="349"/>
      <c r="I382" s="349"/>
      <c r="J382" s="349"/>
      <c r="K382" s="356"/>
    </row>
    <row r="383" spans="2:11">
      <c r="B383" s="362"/>
      <c r="C383" s="224" t="s">
        <v>1092</v>
      </c>
      <c r="D383" s="227">
        <v>5</v>
      </c>
      <c r="E383" s="225">
        <v>40000</v>
      </c>
      <c r="F383" s="225" t="s">
        <v>435</v>
      </c>
      <c r="G383" s="367"/>
      <c r="H383" s="349"/>
      <c r="I383" s="349"/>
      <c r="J383" s="349"/>
      <c r="K383" s="356"/>
    </row>
    <row r="384" spans="2:11">
      <c r="B384" s="362"/>
      <c r="C384" s="224" t="s">
        <v>1093</v>
      </c>
      <c r="D384" s="227">
        <v>10</v>
      </c>
      <c r="E384" s="225">
        <v>60000</v>
      </c>
      <c r="F384" s="225" t="s">
        <v>435</v>
      </c>
      <c r="G384" s="367"/>
      <c r="H384" s="349"/>
      <c r="I384" s="349"/>
      <c r="J384" s="349"/>
      <c r="K384" s="356"/>
    </row>
    <row r="385" spans="2:11">
      <c r="B385" s="362"/>
      <c r="C385" s="224" t="s">
        <v>1094</v>
      </c>
      <c r="D385" s="227">
        <v>15</v>
      </c>
      <c r="E385" s="225">
        <v>80000</v>
      </c>
      <c r="F385" s="225" t="s">
        <v>435</v>
      </c>
      <c r="G385" s="367"/>
      <c r="H385" s="349"/>
      <c r="I385" s="349"/>
      <c r="J385" s="349"/>
      <c r="K385" s="356"/>
    </row>
    <row r="386" spans="2:11">
      <c r="B386" s="362"/>
      <c r="C386" s="224" t="s">
        <v>1095</v>
      </c>
      <c r="D386" s="227">
        <v>20</v>
      </c>
      <c r="E386" s="225">
        <v>100000</v>
      </c>
      <c r="F386" s="225" t="s">
        <v>435</v>
      </c>
      <c r="G386" s="367"/>
      <c r="H386" s="349"/>
      <c r="I386" s="349"/>
      <c r="J386" s="349"/>
      <c r="K386" s="356"/>
    </row>
    <row r="387" spans="2:11">
      <c r="B387" s="362"/>
      <c r="C387" s="224" t="s">
        <v>1096</v>
      </c>
      <c r="D387" s="227">
        <v>25</v>
      </c>
      <c r="E387" s="226">
        <v>150000</v>
      </c>
      <c r="F387" s="225" t="s">
        <v>435</v>
      </c>
      <c r="G387" s="367"/>
      <c r="H387" s="349"/>
      <c r="I387" s="349"/>
      <c r="J387" s="349"/>
      <c r="K387" s="356"/>
    </row>
    <row r="388" spans="2:11">
      <c r="B388" s="362"/>
      <c r="C388" s="224" t="s">
        <v>1097</v>
      </c>
      <c r="D388" s="227">
        <v>30</v>
      </c>
      <c r="E388" s="227">
        <v>200000</v>
      </c>
      <c r="F388" s="225" t="s">
        <v>435</v>
      </c>
      <c r="G388" s="367"/>
      <c r="H388" s="349"/>
      <c r="I388" s="349"/>
      <c r="J388" s="349"/>
      <c r="K388" s="356"/>
    </row>
    <row r="389" spans="2:11">
      <c r="B389" s="362"/>
      <c r="C389" s="224" t="s">
        <v>1098</v>
      </c>
      <c r="D389" s="227">
        <v>35</v>
      </c>
      <c r="E389" s="227">
        <v>250000</v>
      </c>
      <c r="F389" s="225" t="s">
        <v>435</v>
      </c>
      <c r="G389" s="367"/>
      <c r="H389" s="349"/>
      <c r="I389" s="349"/>
      <c r="J389" s="349"/>
      <c r="K389" s="356"/>
    </row>
    <row r="390" spans="2:11">
      <c r="B390" s="362"/>
      <c r="C390" s="224" t="s">
        <v>1099</v>
      </c>
      <c r="D390" s="227">
        <v>40</v>
      </c>
      <c r="E390" s="227">
        <v>300000</v>
      </c>
      <c r="F390" s="225" t="s">
        <v>435</v>
      </c>
      <c r="G390" s="367"/>
      <c r="H390" s="349"/>
      <c r="I390" s="349"/>
      <c r="J390" s="349"/>
      <c r="K390" s="356"/>
    </row>
    <row r="391" spans="2:11">
      <c r="B391" s="362"/>
      <c r="C391" s="224" t="s">
        <v>1100</v>
      </c>
      <c r="D391" s="227">
        <v>45</v>
      </c>
      <c r="E391" s="227">
        <v>350000</v>
      </c>
      <c r="F391" s="225" t="s">
        <v>435</v>
      </c>
      <c r="G391" s="367"/>
      <c r="H391" s="349"/>
      <c r="I391" s="349"/>
      <c r="J391" s="349"/>
      <c r="K391" s="356"/>
    </row>
    <row r="392" spans="2:11">
      <c r="B392" s="362"/>
      <c r="C392" s="224" t="s">
        <v>1101</v>
      </c>
      <c r="D392" s="227">
        <v>50</v>
      </c>
      <c r="E392" s="227">
        <v>400000</v>
      </c>
      <c r="F392" s="225" t="s">
        <v>435</v>
      </c>
      <c r="G392" s="367"/>
      <c r="H392" s="349"/>
      <c r="I392" s="349"/>
      <c r="J392" s="349"/>
      <c r="K392" s="356"/>
    </row>
    <row r="393" spans="2:11">
      <c r="B393" s="362"/>
      <c r="C393" s="224" t="s">
        <v>1102</v>
      </c>
      <c r="D393" s="227">
        <v>60</v>
      </c>
      <c r="E393" s="227">
        <v>450000</v>
      </c>
      <c r="F393" s="225" t="s">
        <v>435</v>
      </c>
      <c r="G393" s="367"/>
      <c r="H393" s="349"/>
      <c r="I393" s="349"/>
      <c r="J393" s="349"/>
      <c r="K393" s="356"/>
    </row>
    <row r="394" spans="2:11">
      <c r="B394" s="362"/>
      <c r="C394" s="224" t="s">
        <v>1103</v>
      </c>
      <c r="D394" s="227">
        <v>70</v>
      </c>
      <c r="E394" s="227">
        <v>500000</v>
      </c>
      <c r="F394" s="225" t="s">
        <v>435</v>
      </c>
      <c r="G394" s="367"/>
      <c r="H394" s="349"/>
      <c r="I394" s="349"/>
      <c r="J394" s="349"/>
      <c r="K394" s="356"/>
    </row>
    <row r="395" spans="2:11">
      <c r="B395" s="362"/>
      <c r="C395" s="224" t="s">
        <v>1104</v>
      </c>
      <c r="D395" s="227">
        <v>80</v>
      </c>
      <c r="E395" s="227">
        <v>550000</v>
      </c>
      <c r="F395" s="225" t="s">
        <v>435</v>
      </c>
      <c r="G395" s="367"/>
      <c r="H395" s="349"/>
      <c r="I395" s="349"/>
      <c r="J395" s="349"/>
      <c r="K395" s="356"/>
    </row>
    <row r="396" spans="2:11">
      <c r="B396" s="362"/>
      <c r="C396" s="224" t="s">
        <v>1105</v>
      </c>
      <c r="D396" s="227">
        <v>90</v>
      </c>
      <c r="E396" s="227">
        <v>600000</v>
      </c>
      <c r="F396" s="225" t="s">
        <v>435</v>
      </c>
      <c r="G396" s="367"/>
      <c r="H396" s="349"/>
      <c r="I396" s="349"/>
      <c r="J396" s="349"/>
      <c r="K396" s="356"/>
    </row>
    <row r="397" spans="2:11">
      <c r="B397" s="362"/>
      <c r="C397" s="224" t="s">
        <v>1106</v>
      </c>
      <c r="D397" s="227">
        <v>100</v>
      </c>
      <c r="E397" s="227">
        <v>650000</v>
      </c>
      <c r="F397" s="225" t="s">
        <v>435</v>
      </c>
      <c r="G397" s="367"/>
      <c r="H397" s="349"/>
      <c r="I397" s="349"/>
      <c r="J397" s="349"/>
      <c r="K397" s="356"/>
    </row>
    <row r="398" spans="2:11">
      <c r="B398" s="362"/>
      <c r="C398" s="224" t="s">
        <v>1107</v>
      </c>
      <c r="D398" s="227">
        <v>150</v>
      </c>
      <c r="E398" s="227">
        <v>700000</v>
      </c>
      <c r="F398" s="225" t="s">
        <v>435</v>
      </c>
      <c r="G398" s="368"/>
      <c r="H398" s="349"/>
      <c r="I398" s="349"/>
      <c r="J398" s="349"/>
      <c r="K398" s="356"/>
    </row>
    <row r="399" spans="2:11">
      <c r="B399" s="362"/>
      <c r="C399" s="228" t="s">
        <v>938</v>
      </c>
      <c r="D399" s="229">
        <v>1</v>
      </c>
      <c r="E399" s="226">
        <v>2000</v>
      </c>
      <c r="F399" s="230" t="s">
        <v>435</v>
      </c>
      <c r="G399" s="348">
        <f>SUM(E399:E422)</f>
        <v>1815000</v>
      </c>
      <c r="H399" s="349"/>
      <c r="I399" s="349"/>
      <c r="J399" s="349"/>
      <c r="K399" s="356"/>
    </row>
    <row r="400" spans="2:11">
      <c r="B400" s="362"/>
      <c r="C400" s="228" t="s">
        <v>939</v>
      </c>
      <c r="D400" s="229">
        <v>10</v>
      </c>
      <c r="E400" s="230">
        <v>4000</v>
      </c>
      <c r="F400" s="230" t="s">
        <v>435</v>
      </c>
      <c r="G400" s="348"/>
      <c r="H400" s="349"/>
      <c r="I400" s="349"/>
      <c r="J400" s="349"/>
      <c r="K400" s="356"/>
    </row>
    <row r="401" spans="2:11">
      <c r="B401" s="362"/>
      <c r="C401" s="228" t="s">
        <v>940</v>
      </c>
      <c r="D401" s="229">
        <v>20</v>
      </c>
      <c r="E401" s="230">
        <v>6000</v>
      </c>
      <c r="F401" s="230" t="s">
        <v>435</v>
      </c>
      <c r="G401" s="348"/>
      <c r="H401" s="349"/>
      <c r="I401" s="349"/>
      <c r="J401" s="349"/>
      <c r="K401" s="356"/>
    </row>
    <row r="402" spans="2:11">
      <c r="B402" s="362"/>
      <c r="C402" s="228" t="s">
        <v>941</v>
      </c>
      <c r="D402" s="229">
        <v>30</v>
      </c>
      <c r="E402" s="230">
        <v>8000</v>
      </c>
      <c r="F402" s="230" t="s">
        <v>435</v>
      </c>
      <c r="G402" s="348"/>
      <c r="H402" s="349"/>
      <c r="I402" s="349"/>
      <c r="J402" s="349"/>
      <c r="K402" s="356"/>
    </row>
    <row r="403" spans="2:11">
      <c r="B403" s="362"/>
      <c r="C403" s="228" t="s">
        <v>942</v>
      </c>
      <c r="D403" s="229">
        <v>50</v>
      </c>
      <c r="E403" s="230">
        <v>10000</v>
      </c>
      <c r="F403" s="230" t="s">
        <v>435</v>
      </c>
      <c r="G403" s="348"/>
      <c r="H403" s="349"/>
      <c r="I403" s="349"/>
      <c r="J403" s="349"/>
      <c r="K403" s="356"/>
    </row>
    <row r="404" spans="2:11">
      <c r="B404" s="362"/>
      <c r="C404" s="228" t="s">
        <v>943</v>
      </c>
      <c r="D404" s="229">
        <v>100</v>
      </c>
      <c r="E404" s="226">
        <v>15000</v>
      </c>
      <c r="F404" s="230" t="s">
        <v>435</v>
      </c>
      <c r="G404" s="348"/>
      <c r="H404" s="349"/>
      <c r="I404" s="349"/>
      <c r="J404" s="349"/>
      <c r="K404" s="356"/>
    </row>
    <row r="405" spans="2:11">
      <c r="B405" s="362"/>
      <c r="C405" s="228" t="s">
        <v>944</v>
      </c>
      <c r="D405" s="229">
        <v>150</v>
      </c>
      <c r="E405" s="230">
        <v>20000</v>
      </c>
      <c r="F405" s="230" t="s">
        <v>435</v>
      </c>
      <c r="G405" s="348"/>
      <c r="H405" s="349"/>
      <c r="I405" s="349"/>
      <c r="J405" s="349"/>
      <c r="K405" s="356"/>
    </row>
    <row r="406" spans="2:11">
      <c r="B406" s="362"/>
      <c r="C406" s="228" t="s">
        <v>945</v>
      </c>
      <c r="D406" s="229">
        <v>200</v>
      </c>
      <c r="E406" s="230">
        <v>25000</v>
      </c>
      <c r="F406" s="230" t="s">
        <v>435</v>
      </c>
      <c r="G406" s="348"/>
      <c r="H406" s="349"/>
      <c r="I406" s="349"/>
      <c r="J406" s="349"/>
      <c r="K406" s="356"/>
    </row>
    <row r="407" spans="2:11">
      <c r="B407" s="362"/>
      <c r="C407" s="228" t="s">
        <v>946</v>
      </c>
      <c r="D407" s="229">
        <v>250</v>
      </c>
      <c r="E407" s="230">
        <v>30000</v>
      </c>
      <c r="F407" s="230" t="s">
        <v>435</v>
      </c>
      <c r="G407" s="348"/>
      <c r="H407" s="349"/>
      <c r="I407" s="349"/>
      <c r="J407" s="349"/>
      <c r="K407" s="356"/>
    </row>
    <row r="408" spans="2:11">
      <c r="B408" s="362"/>
      <c r="C408" s="228" t="s">
        <v>947</v>
      </c>
      <c r="D408" s="229">
        <v>300</v>
      </c>
      <c r="E408" s="230">
        <v>35000</v>
      </c>
      <c r="F408" s="230" t="s">
        <v>435</v>
      </c>
      <c r="G408" s="348"/>
      <c r="H408" s="349"/>
      <c r="I408" s="349"/>
      <c r="J408" s="349"/>
      <c r="K408" s="356"/>
    </row>
    <row r="409" spans="2:11">
      <c r="B409" s="362"/>
      <c r="C409" s="228" t="s">
        <v>948</v>
      </c>
      <c r="D409" s="229">
        <v>350</v>
      </c>
      <c r="E409" s="230">
        <v>40000</v>
      </c>
      <c r="F409" s="230" t="s">
        <v>435</v>
      </c>
      <c r="G409" s="348"/>
      <c r="H409" s="349"/>
      <c r="I409" s="349"/>
      <c r="J409" s="349"/>
      <c r="K409" s="356"/>
    </row>
    <row r="410" spans="2:11">
      <c r="B410" s="362"/>
      <c r="C410" s="228" t="s">
        <v>949</v>
      </c>
      <c r="D410" s="229">
        <v>400</v>
      </c>
      <c r="E410" s="230">
        <v>45000</v>
      </c>
      <c r="F410" s="230" t="s">
        <v>435</v>
      </c>
      <c r="G410" s="348"/>
      <c r="H410" s="349"/>
      <c r="I410" s="349"/>
      <c r="J410" s="349"/>
      <c r="K410" s="356"/>
    </row>
    <row r="411" spans="2:11">
      <c r="B411" s="362"/>
      <c r="C411" s="228" t="s">
        <v>950</v>
      </c>
      <c r="D411" s="229">
        <v>450</v>
      </c>
      <c r="E411" s="230">
        <v>50000</v>
      </c>
      <c r="F411" s="230" t="s">
        <v>435</v>
      </c>
      <c r="G411" s="348"/>
      <c r="H411" s="349"/>
      <c r="I411" s="349"/>
      <c r="J411" s="349"/>
      <c r="K411" s="356"/>
    </row>
    <row r="412" spans="2:11">
      <c r="B412" s="362"/>
      <c r="C412" s="228" t="s">
        <v>951</v>
      </c>
      <c r="D412" s="229">
        <v>500</v>
      </c>
      <c r="E412" s="226">
        <v>60000</v>
      </c>
      <c r="F412" s="230" t="s">
        <v>435</v>
      </c>
      <c r="G412" s="348"/>
      <c r="H412" s="349"/>
      <c r="I412" s="349"/>
      <c r="J412" s="349"/>
      <c r="K412" s="356"/>
    </row>
    <row r="413" spans="2:11">
      <c r="B413" s="362"/>
      <c r="C413" s="228" t="s">
        <v>952</v>
      </c>
      <c r="D413" s="229">
        <v>550</v>
      </c>
      <c r="E413" s="230">
        <v>70000</v>
      </c>
      <c r="F413" s="230" t="s">
        <v>435</v>
      </c>
      <c r="G413" s="348"/>
      <c r="H413" s="349"/>
      <c r="I413" s="349"/>
      <c r="J413" s="349"/>
      <c r="K413" s="356"/>
    </row>
    <row r="414" spans="2:11">
      <c r="B414" s="362"/>
      <c r="C414" s="228" t="s">
        <v>953</v>
      </c>
      <c r="D414" s="229">
        <v>600</v>
      </c>
      <c r="E414" s="230">
        <v>80000</v>
      </c>
      <c r="F414" s="230" t="s">
        <v>435</v>
      </c>
      <c r="G414" s="348"/>
      <c r="H414" s="349"/>
      <c r="I414" s="349"/>
      <c r="J414" s="349"/>
      <c r="K414" s="356"/>
    </row>
    <row r="415" spans="2:11">
      <c r="B415" s="362"/>
      <c r="C415" s="228" t="s">
        <v>954</v>
      </c>
      <c r="D415" s="229">
        <v>650</v>
      </c>
      <c r="E415" s="230">
        <v>90000</v>
      </c>
      <c r="F415" s="230" t="s">
        <v>435</v>
      </c>
      <c r="G415" s="348"/>
      <c r="H415" s="349"/>
      <c r="I415" s="349"/>
      <c r="J415" s="349"/>
      <c r="K415" s="356"/>
    </row>
    <row r="416" spans="2:11">
      <c r="B416" s="362"/>
      <c r="C416" s="228" t="s">
        <v>955</v>
      </c>
      <c r="D416" s="229">
        <v>700</v>
      </c>
      <c r="E416" s="230">
        <v>100000</v>
      </c>
      <c r="F416" s="230" t="s">
        <v>435</v>
      </c>
      <c r="G416" s="348"/>
      <c r="H416" s="349"/>
      <c r="I416" s="349"/>
      <c r="J416" s="349"/>
      <c r="K416" s="356"/>
    </row>
    <row r="417" spans="2:11">
      <c r="B417" s="362"/>
      <c r="C417" s="228" t="s">
        <v>956</v>
      </c>
      <c r="D417" s="229">
        <v>750</v>
      </c>
      <c r="E417" s="226">
        <v>125000</v>
      </c>
      <c r="F417" s="230" t="s">
        <v>435</v>
      </c>
      <c r="G417" s="348"/>
      <c r="H417" s="349"/>
      <c r="I417" s="349"/>
      <c r="J417" s="349"/>
      <c r="K417" s="356"/>
    </row>
    <row r="418" spans="2:11">
      <c r="B418" s="362"/>
      <c r="C418" s="228" t="s">
        <v>957</v>
      </c>
      <c r="D418" s="229">
        <v>800</v>
      </c>
      <c r="E418" s="229">
        <v>150000</v>
      </c>
      <c r="F418" s="230" t="s">
        <v>435</v>
      </c>
      <c r="G418" s="348"/>
      <c r="H418" s="349"/>
      <c r="I418" s="349"/>
      <c r="J418" s="349"/>
      <c r="K418" s="356"/>
    </row>
    <row r="419" spans="2:11">
      <c r="B419" s="362"/>
      <c r="C419" s="228" t="s">
        <v>958</v>
      </c>
      <c r="D419" s="229">
        <v>850</v>
      </c>
      <c r="E419" s="229">
        <v>175000</v>
      </c>
      <c r="F419" s="230" t="s">
        <v>435</v>
      </c>
      <c r="G419" s="348"/>
      <c r="H419" s="349"/>
      <c r="I419" s="349"/>
      <c r="J419" s="349"/>
      <c r="K419" s="356"/>
    </row>
    <row r="420" spans="2:11">
      <c r="B420" s="362"/>
      <c r="C420" s="228" t="s">
        <v>959</v>
      </c>
      <c r="D420" s="229">
        <v>900</v>
      </c>
      <c r="E420" s="229">
        <v>200000</v>
      </c>
      <c r="F420" s="230" t="s">
        <v>435</v>
      </c>
      <c r="G420" s="348"/>
      <c r="H420" s="349"/>
      <c r="I420" s="349"/>
      <c r="J420" s="349"/>
      <c r="K420" s="356"/>
    </row>
    <row r="421" spans="2:11">
      <c r="B421" s="362"/>
      <c r="C421" s="228" t="s">
        <v>960</v>
      </c>
      <c r="D421" s="229">
        <v>950</v>
      </c>
      <c r="E421" s="229">
        <v>225000</v>
      </c>
      <c r="F421" s="230" t="s">
        <v>435</v>
      </c>
      <c r="G421" s="348"/>
      <c r="H421" s="349"/>
      <c r="I421" s="349"/>
      <c r="J421" s="349"/>
      <c r="K421" s="356"/>
    </row>
    <row r="422" spans="2:11">
      <c r="B422" s="362"/>
      <c r="C422" s="228" t="s">
        <v>961</v>
      </c>
      <c r="D422" s="229">
        <v>1000</v>
      </c>
      <c r="E422" s="229">
        <v>250000</v>
      </c>
      <c r="F422" s="230" t="s">
        <v>435</v>
      </c>
      <c r="G422" s="348"/>
      <c r="H422" s="349"/>
      <c r="I422" s="349"/>
      <c r="J422" s="349"/>
      <c r="K422" s="356"/>
    </row>
    <row r="423" spans="2:11">
      <c r="B423" s="362"/>
      <c r="C423" s="224" t="s">
        <v>962</v>
      </c>
      <c r="D423" s="225">
        <v>1</v>
      </c>
      <c r="E423" s="226">
        <v>5000</v>
      </c>
      <c r="F423" s="225" t="s">
        <v>435</v>
      </c>
      <c r="G423" s="347">
        <f>SUM(E423:E446)</f>
        <v>3495000</v>
      </c>
      <c r="H423" s="349"/>
      <c r="I423" s="349"/>
      <c r="J423" s="349"/>
      <c r="K423" s="356"/>
    </row>
    <row r="424" spans="2:11">
      <c r="B424" s="362"/>
      <c r="C424" s="224" t="s">
        <v>963</v>
      </c>
      <c r="D424" s="225">
        <v>10</v>
      </c>
      <c r="E424" s="227">
        <v>10000</v>
      </c>
      <c r="F424" s="225" t="s">
        <v>435</v>
      </c>
      <c r="G424" s="347"/>
      <c r="H424" s="349"/>
      <c r="I424" s="349"/>
      <c r="J424" s="349"/>
      <c r="K424" s="356"/>
    </row>
    <row r="425" spans="2:11">
      <c r="B425" s="362"/>
      <c r="C425" s="224" t="s">
        <v>964</v>
      </c>
      <c r="D425" s="225">
        <v>20</v>
      </c>
      <c r="E425" s="227">
        <v>15000</v>
      </c>
      <c r="F425" s="225" t="s">
        <v>435</v>
      </c>
      <c r="G425" s="347"/>
      <c r="H425" s="349"/>
      <c r="I425" s="349"/>
      <c r="J425" s="349"/>
      <c r="K425" s="356"/>
    </row>
    <row r="426" spans="2:11">
      <c r="B426" s="362"/>
      <c r="C426" s="224" t="s">
        <v>965</v>
      </c>
      <c r="D426" s="225">
        <v>30</v>
      </c>
      <c r="E426" s="227">
        <v>20000</v>
      </c>
      <c r="F426" s="225" t="s">
        <v>435</v>
      </c>
      <c r="G426" s="347"/>
      <c r="H426" s="349"/>
      <c r="I426" s="349"/>
      <c r="J426" s="349"/>
      <c r="K426" s="356"/>
    </row>
    <row r="427" spans="2:11">
      <c r="B427" s="362"/>
      <c r="C427" s="224" t="s">
        <v>966</v>
      </c>
      <c r="D427" s="225">
        <v>50</v>
      </c>
      <c r="E427" s="227">
        <v>25000</v>
      </c>
      <c r="F427" s="225" t="s">
        <v>435</v>
      </c>
      <c r="G427" s="347"/>
      <c r="H427" s="349"/>
      <c r="I427" s="349"/>
      <c r="J427" s="349"/>
      <c r="K427" s="356"/>
    </row>
    <row r="428" spans="2:11">
      <c r="B428" s="362"/>
      <c r="C428" s="224" t="s">
        <v>967</v>
      </c>
      <c r="D428" s="225">
        <v>100</v>
      </c>
      <c r="E428" s="227">
        <v>30000</v>
      </c>
      <c r="F428" s="225" t="s">
        <v>435</v>
      </c>
      <c r="G428" s="347"/>
      <c r="H428" s="349"/>
      <c r="I428" s="349"/>
      <c r="J428" s="349"/>
      <c r="K428" s="356"/>
    </row>
    <row r="429" spans="2:11">
      <c r="B429" s="362"/>
      <c r="C429" s="224" t="s">
        <v>968</v>
      </c>
      <c r="D429" s="225">
        <v>150</v>
      </c>
      <c r="E429" s="226">
        <v>40000</v>
      </c>
      <c r="F429" s="225" t="s">
        <v>435</v>
      </c>
      <c r="G429" s="347"/>
      <c r="H429" s="349"/>
      <c r="I429" s="349"/>
      <c r="J429" s="349"/>
      <c r="K429" s="356"/>
    </row>
    <row r="430" spans="2:11">
      <c r="B430" s="362"/>
      <c r="C430" s="224" t="s">
        <v>969</v>
      </c>
      <c r="D430" s="225">
        <v>200</v>
      </c>
      <c r="E430" s="225">
        <v>50000</v>
      </c>
      <c r="F430" s="225" t="s">
        <v>435</v>
      </c>
      <c r="G430" s="347"/>
      <c r="H430" s="349"/>
      <c r="I430" s="349"/>
      <c r="J430" s="349"/>
      <c r="K430" s="356"/>
    </row>
    <row r="431" spans="2:11">
      <c r="B431" s="362"/>
      <c r="C431" s="224" t="s">
        <v>970</v>
      </c>
      <c r="D431" s="225">
        <v>250</v>
      </c>
      <c r="E431" s="225">
        <v>60000</v>
      </c>
      <c r="F431" s="225" t="s">
        <v>435</v>
      </c>
      <c r="G431" s="347"/>
      <c r="H431" s="349"/>
      <c r="I431" s="349"/>
      <c r="J431" s="349"/>
      <c r="K431" s="356"/>
    </row>
    <row r="432" spans="2:11">
      <c r="B432" s="362"/>
      <c r="C432" s="224" t="s">
        <v>971</v>
      </c>
      <c r="D432" s="225">
        <v>300</v>
      </c>
      <c r="E432" s="225">
        <v>70000</v>
      </c>
      <c r="F432" s="225" t="s">
        <v>435</v>
      </c>
      <c r="G432" s="347"/>
      <c r="H432" s="349"/>
      <c r="I432" s="349"/>
      <c r="J432" s="349"/>
      <c r="K432" s="356"/>
    </row>
    <row r="433" spans="2:11">
      <c r="B433" s="362"/>
      <c r="C433" s="224" t="s">
        <v>972</v>
      </c>
      <c r="D433" s="225">
        <v>350</v>
      </c>
      <c r="E433" s="225">
        <v>80000</v>
      </c>
      <c r="F433" s="225" t="s">
        <v>435</v>
      </c>
      <c r="G433" s="347"/>
      <c r="H433" s="349"/>
      <c r="I433" s="349"/>
      <c r="J433" s="349"/>
      <c r="K433" s="356"/>
    </row>
    <row r="434" spans="2:11">
      <c r="B434" s="362"/>
      <c r="C434" s="224" t="s">
        <v>973</v>
      </c>
      <c r="D434" s="225">
        <v>400</v>
      </c>
      <c r="E434" s="225">
        <v>90000</v>
      </c>
      <c r="F434" s="225" t="s">
        <v>435</v>
      </c>
      <c r="G434" s="347"/>
      <c r="H434" s="349"/>
      <c r="I434" s="349"/>
      <c r="J434" s="349"/>
      <c r="K434" s="356"/>
    </row>
    <row r="435" spans="2:11">
      <c r="B435" s="362"/>
      <c r="C435" s="224" t="s">
        <v>974</v>
      </c>
      <c r="D435" s="225">
        <v>450</v>
      </c>
      <c r="E435" s="225">
        <v>100000</v>
      </c>
      <c r="F435" s="225" t="s">
        <v>435</v>
      </c>
      <c r="G435" s="347"/>
      <c r="H435" s="349"/>
      <c r="I435" s="349"/>
      <c r="J435" s="349"/>
      <c r="K435" s="356"/>
    </row>
    <row r="436" spans="2:11">
      <c r="B436" s="362"/>
      <c r="C436" s="224" t="s">
        <v>975</v>
      </c>
      <c r="D436" s="225">
        <v>500</v>
      </c>
      <c r="E436" s="226">
        <v>125000</v>
      </c>
      <c r="F436" s="225" t="s">
        <v>435</v>
      </c>
      <c r="G436" s="347"/>
      <c r="H436" s="349"/>
      <c r="I436" s="349"/>
      <c r="J436" s="349"/>
      <c r="K436" s="356"/>
    </row>
    <row r="437" spans="2:11">
      <c r="B437" s="362"/>
      <c r="C437" s="224" t="s">
        <v>976</v>
      </c>
      <c r="D437" s="225">
        <v>550</v>
      </c>
      <c r="E437" s="225">
        <v>150000</v>
      </c>
      <c r="F437" s="225" t="s">
        <v>435</v>
      </c>
      <c r="G437" s="347"/>
      <c r="H437" s="349"/>
      <c r="I437" s="349"/>
      <c r="J437" s="349"/>
      <c r="K437" s="356"/>
    </row>
    <row r="438" spans="2:11">
      <c r="B438" s="362"/>
      <c r="C438" s="224" t="s">
        <v>977</v>
      </c>
      <c r="D438" s="225">
        <v>600</v>
      </c>
      <c r="E438" s="225">
        <v>175000</v>
      </c>
      <c r="F438" s="225" t="s">
        <v>435</v>
      </c>
      <c r="G438" s="347"/>
      <c r="H438" s="349"/>
      <c r="I438" s="349"/>
      <c r="J438" s="349"/>
      <c r="K438" s="356"/>
    </row>
    <row r="439" spans="2:11">
      <c r="B439" s="362"/>
      <c r="C439" s="224" t="s">
        <v>978</v>
      </c>
      <c r="D439" s="225">
        <v>650</v>
      </c>
      <c r="E439" s="225">
        <v>200000</v>
      </c>
      <c r="F439" s="225" t="s">
        <v>435</v>
      </c>
      <c r="G439" s="347"/>
      <c r="H439" s="349"/>
      <c r="I439" s="349"/>
      <c r="J439" s="349"/>
      <c r="K439" s="356"/>
    </row>
    <row r="440" spans="2:11">
      <c r="B440" s="362"/>
      <c r="C440" s="224" t="s">
        <v>979</v>
      </c>
      <c r="D440" s="225">
        <v>700</v>
      </c>
      <c r="E440" s="225">
        <v>225000</v>
      </c>
      <c r="F440" s="225" t="s">
        <v>435</v>
      </c>
      <c r="G440" s="347"/>
      <c r="H440" s="349"/>
      <c r="I440" s="349"/>
      <c r="J440" s="349"/>
      <c r="K440" s="356"/>
    </row>
    <row r="441" spans="2:11">
      <c r="B441" s="362"/>
      <c r="C441" s="224" t="s">
        <v>980</v>
      </c>
      <c r="D441" s="225">
        <v>750</v>
      </c>
      <c r="E441" s="225">
        <v>250000</v>
      </c>
      <c r="F441" s="225" t="s">
        <v>435</v>
      </c>
      <c r="G441" s="347"/>
      <c r="H441" s="349"/>
      <c r="I441" s="349"/>
      <c r="J441" s="349"/>
      <c r="K441" s="356"/>
    </row>
    <row r="442" spans="2:11">
      <c r="B442" s="362"/>
      <c r="C442" s="224" t="s">
        <v>981</v>
      </c>
      <c r="D442" s="225">
        <v>800</v>
      </c>
      <c r="E442" s="225">
        <v>275000</v>
      </c>
      <c r="F442" s="225" t="s">
        <v>435</v>
      </c>
      <c r="G442" s="347"/>
      <c r="H442" s="349"/>
      <c r="I442" s="349"/>
      <c r="J442" s="349"/>
      <c r="K442" s="356"/>
    </row>
    <row r="443" spans="2:11">
      <c r="B443" s="362"/>
      <c r="C443" s="224" t="s">
        <v>982</v>
      </c>
      <c r="D443" s="225">
        <v>850</v>
      </c>
      <c r="E443" s="225">
        <v>300000</v>
      </c>
      <c r="F443" s="225" t="s">
        <v>435</v>
      </c>
      <c r="G443" s="347"/>
      <c r="H443" s="349"/>
      <c r="I443" s="349"/>
      <c r="J443" s="349"/>
      <c r="K443" s="356"/>
    </row>
    <row r="444" spans="2:11">
      <c r="B444" s="362"/>
      <c r="C444" s="224" t="s">
        <v>983</v>
      </c>
      <c r="D444" s="225">
        <v>900</v>
      </c>
      <c r="E444" s="226">
        <v>350000</v>
      </c>
      <c r="F444" s="225" t="s">
        <v>435</v>
      </c>
      <c r="G444" s="347"/>
      <c r="H444" s="349"/>
      <c r="I444" s="349"/>
      <c r="J444" s="349"/>
      <c r="K444" s="356"/>
    </row>
    <row r="445" spans="2:11">
      <c r="B445" s="362"/>
      <c r="C445" s="224" t="s">
        <v>984</v>
      </c>
      <c r="D445" s="225">
        <v>950</v>
      </c>
      <c r="E445" s="225">
        <v>400000</v>
      </c>
      <c r="F445" s="225" t="s">
        <v>435</v>
      </c>
      <c r="G445" s="347"/>
      <c r="H445" s="349"/>
      <c r="I445" s="349"/>
      <c r="J445" s="349"/>
      <c r="K445" s="356"/>
    </row>
    <row r="446" spans="2:11">
      <c r="B446" s="362"/>
      <c r="C446" s="224" t="s">
        <v>985</v>
      </c>
      <c r="D446" s="225">
        <v>1000</v>
      </c>
      <c r="E446" s="225">
        <v>450000</v>
      </c>
      <c r="F446" s="225" t="s">
        <v>435</v>
      </c>
      <c r="G446" s="347"/>
      <c r="H446" s="349"/>
      <c r="I446" s="349"/>
      <c r="J446" s="349"/>
      <c r="K446" s="356"/>
    </row>
    <row r="447" spans="2:11">
      <c r="B447" s="362"/>
      <c r="C447" s="228" t="s">
        <v>986</v>
      </c>
      <c r="D447" s="229">
        <v>1</v>
      </c>
      <c r="E447" s="226">
        <v>10000</v>
      </c>
      <c r="F447" s="229" t="s">
        <v>435</v>
      </c>
      <c r="G447" s="348">
        <f>SUM(E447:E460)</f>
        <v>2560000</v>
      </c>
      <c r="H447" s="349"/>
      <c r="I447" s="349"/>
      <c r="J447" s="349"/>
      <c r="K447" s="356"/>
    </row>
    <row r="448" spans="2:11">
      <c r="B448" s="362"/>
      <c r="C448" s="228" t="s">
        <v>987</v>
      </c>
      <c r="D448" s="229">
        <v>10</v>
      </c>
      <c r="E448" s="229">
        <v>20000</v>
      </c>
      <c r="F448" s="229" t="s">
        <v>435</v>
      </c>
      <c r="G448" s="348"/>
      <c r="H448" s="349"/>
      <c r="I448" s="349"/>
      <c r="J448" s="349"/>
      <c r="K448" s="356"/>
    </row>
    <row r="449" spans="2:11">
      <c r="B449" s="362"/>
      <c r="C449" s="228" t="s">
        <v>988</v>
      </c>
      <c r="D449" s="229">
        <v>20</v>
      </c>
      <c r="E449" s="229">
        <v>30000</v>
      </c>
      <c r="F449" s="229" t="s">
        <v>435</v>
      </c>
      <c r="G449" s="348"/>
      <c r="H449" s="349"/>
      <c r="I449" s="349"/>
      <c r="J449" s="349"/>
      <c r="K449" s="356"/>
    </row>
    <row r="450" spans="2:11">
      <c r="B450" s="362"/>
      <c r="C450" s="228" t="s">
        <v>989</v>
      </c>
      <c r="D450" s="229">
        <v>30</v>
      </c>
      <c r="E450" s="226">
        <v>50000</v>
      </c>
      <c r="F450" s="229" t="s">
        <v>435</v>
      </c>
      <c r="G450" s="348"/>
      <c r="H450" s="349"/>
      <c r="I450" s="349"/>
      <c r="J450" s="349"/>
      <c r="K450" s="356"/>
    </row>
    <row r="451" spans="2:11">
      <c r="B451" s="362"/>
      <c r="C451" s="228" t="s">
        <v>990</v>
      </c>
      <c r="D451" s="229">
        <v>50</v>
      </c>
      <c r="E451" s="226">
        <v>75000</v>
      </c>
      <c r="F451" s="229" t="s">
        <v>435</v>
      </c>
      <c r="G451" s="348"/>
      <c r="H451" s="349"/>
      <c r="I451" s="349"/>
      <c r="J451" s="349"/>
      <c r="K451" s="356"/>
    </row>
    <row r="452" spans="2:11">
      <c r="B452" s="362"/>
      <c r="C452" s="228" t="s">
        <v>991</v>
      </c>
      <c r="D452" s="229">
        <v>100</v>
      </c>
      <c r="E452" s="229">
        <v>100000</v>
      </c>
      <c r="F452" s="229" t="s">
        <v>435</v>
      </c>
      <c r="G452" s="348"/>
      <c r="H452" s="349"/>
      <c r="I452" s="349"/>
      <c r="J452" s="349"/>
      <c r="K452" s="356"/>
    </row>
    <row r="453" spans="2:11">
      <c r="B453" s="362"/>
      <c r="C453" s="228" t="s">
        <v>992</v>
      </c>
      <c r="D453" s="229">
        <v>150</v>
      </c>
      <c r="E453" s="229">
        <v>125000</v>
      </c>
      <c r="F453" s="229" t="s">
        <v>435</v>
      </c>
      <c r="G453" s="348"/>
      <c r="H453" s="349"/>
      <c r="I453" s="349"/>
      <c r="J453" s="349"/>
      <c r="K453" s="356"/>
    </row>
    <row r="454" spans="2:11">
      <c r="B454" s="362"/>
      <c r="C454" s="228" t="s">
        <v>993</v>
      </c>
      <c r="D454" s="229">
        <v>200</v>
      </c>
      <c r="E454" s="229">
        <v>150000</v>
      </c>
      <c r="F454" s="229" t="s">
        <v>435</v>
      </c>
      <c r="G454" s="348"/>
      <c r="H454" s="349"/>
      <c r="I454" s="349"/>
      <c r="J454" s="349"/>
      <c r="K454" s="356"/>
    </row>
    <row r="455" spans="2:11">
      <c r="B455" s="362"/>
      <c r="C455" s="228" t="s">
        <v>994</v>
      </c>
      <c r="D455" s="229">
        <v>250</v>
      </c>
      <c r="E455" s="226">
        <v>200000</v>
      </c>
      <c r="F455" s="229" t="s">
        <v>435</v>
      </c>
      <c r="G455" s="348"/>
      <c r="H455" s="349"/>
      <c r="I455" s="349"/>
      <c r="J455" s="349"/>
      <c r="K455" s="356"/>
    </row>
    <row r="456" spans="2:11">
      <c r="B456" s="362"/>
      <c r="C456" s="228" t="s">
        <v>995</v>
      </c>
      <c r="D456" s="229">
        <v>300</v>
      </c>
      <c r="E456" s="229">
        <v>250000</v>
      </c>
      <c r="F456" s="229" t="s">
        <v>435</v>
      </c>
      <c r="G456" s="348"/>
      <c r="H456" s="349"/>
      <c r="I456" s="349"/>
      <c r="J456" s="349"/>
      <c r="K456" s="356"/>
    </row>
    <row r="457" spans="2:11">
      <c r="B457" s="362"/>
      <c r="C457" s="228" t="s">
        <v>996</v>
      </c>
      <c r="D457" s="229">
        <v>350</v>
      </c>
      <c r="E457" s="229">
        <v>300000</v>
      </c>
      <c r="F457" s="229" t="s">
        <v>435</v>
      </c>
      <c r="G457" s="348"/>
      <c r="H457" s="349"/>
      <c r="I457" s="349"/>
      <c r="J457" s="349"/>
      <c r="K457" s="356"/>
    </row>
    <row r="458" spans="2:11">
      <c r="B458" s="362"/>
      <c r="C458" s="228" t="s">
        <v>997</v>
      </c>
      <c r="D458" s="229">
        <v>400</v>
      </c>
      <c r="E458" s="229">
        <v>350000</v>
      </c>
      <c r="F458" s="229" t="s">
        <v>435</v>
      </c>
      <c r="G458" s="348"/>
      <c r="H458" s="349"/>
      <c r="I458" s="349"/>
      <c r="J458" s="349"/>
      <c r="K458" s="356"/>
    </row>
    <row r="459" spans="2:11">
      <c r="B459" s="362"/>
      <c r="C459" s="228" t="s">
        <v>998</v>
      </c>
      <c r="D459" s="229">
        <v>450</v>
      </c>
      <c r="E459" s="229">
        <v>400000</v>
      </c>
      <c r="F459" s="229" t="s">
        <v>435</v>
      </c>
      <c r="G459" s="348"/>
      <c r="H459" s="349"/>
      <c r="I459" s="349"/>
      <c r="J459" s="349"/>
      <c r="K459" s="356"/>
    </row>
    <row r="460" spans="2:11">
      <c r="B460" s="362"/>
      <c r="C460" s="228" t="s">
        <v>999</v>
      </c>
      <c r="D460" s="229">
        <v>500</v>
      </c>
      <c r="E460" s="226">
        <v>500000</v>
      </c>
      <c r="F460" s="229" t="s">
        <v>435</v>
      </c>
      <c r="G460" s="348"/>
      <c r="H460" s="349"/>
      <c r="I460" s="349"/>
      <c r="J460" s="349"/>
      <c r="K460" s="356"/>
    </row>
    <row r="461" spans="2:11">
      <c r="B461" s="362"/>
      <c r="C461" s="224" t="s">
        <v>1000</v>
      </c>
      <c r="D461" s="225">
        <v>1</v>
      </c>
      <c r="E461" s="227">
        <v>10000</v>
      </c>
      <c r="F461" s="227" t="s">
        <v>435</v>
      </c>
      <c r="G461" s="347">
        <f>SUM(E461:E481)</f>
        <v>2310000</v>
      </c>
      <c r="H461" s="349"/>
      <c r="I461" s="349"/>
      <c r="J461" s="349"/>
      <c r="K461" s="356"/>
    </row>
    <row r="462" spans="2:11">
      <c r="B462" s="362"/>
      <c r="C462" s="224" t="s">
        <v>1001</v>
      </c>
      <c r="D462" s="225">
        <v>5</v>
      </c>
      <c r="E462" s="227">
        <v>20000</v>
      </c>
      <c r="F462" s="227" t="s">
        <v>435</v>
      </c>
      <c r="G462" s="347"/>
      <c r="H462" s="349"/>
      <c r="I462" s="349"/>
      <c r="J462" s="349"/>
      <c r="K462" s="356"/>
    </row>
    <row r="463" spans="2:11">
      <c r="B463" s="362"/>
      <c r="C463" s="224" t="s">
        <v>1002</v>
      </c>
      <c r="D463" s="225">
        <v>10</v>
      </c>
      <c r="E463" s="227">
        <v>30000</v>
      </c>
      <c r="F463" s="227" t="s">
        <v>435</v>
      </c>
      <c r="G463" s="347"/>
      <c r="H463" s="349"/>
      <c r="I463" s="349"/>
      <c r="J463" s="349"/>
      <c r="K463" s="356"/>
    </row>
    <row r="464" spans="2:11">
      <c r="B464" s="362"/>
      <c r="C464" s="224" t="s">
        <v>1003</v>
      </c>
      <c r="D464" s="225">
        <v>15</v>
      </c>
      <c r="E464" s="227">
        <v>40000</v>
      </c>
      <c r="F464" s="227" t="s">
        <v>435</v>
      </c>
      <c r="G464" s="347"/>
      <c r="H464" s="349"/>
      <c r="I464" s="349"/>
      <c r="J464" s="349"/>
      <c r="K464" s="356"/>
    </row>
    <row r="465" spans="2:11">
      <c r="B465" s="362"/>
      <c r="C465" s="224" t="s">
        <v>1004</v>
      </c>
      <c r="D465" s="225">
        <v>20</v>
      </c>
      <c r="E465" s="227">
        <v>50000</v>
      </c>
      <c r="F465" s="227" t="s">
        <v>435</v>
      </c>
      <c r="G465" s="347"/>
      <c r="H465" s="349"/>
      <c r="I465" s="349"/>
      <c r="J465" s="349"/>
      <c r="K465" s="356"/>
    </row>
    <row r="466" spans="2:11">
      <c r="B466" s="362"/>
      <c r="C466" s="224" t="s">
        <v>1005</v>
      </c>
      <c r="D466" s="225">
        <v>25</v>
      </c>
      <c r="E466" s="227">
        <v>60000</v>
      </c>
      <c r="F466" s="227" t="s">
        <v>435</v>
      </c>
      <c r="G466" s="347"/>
      <c r="H466" s="349"/>
      <c r="I466" s="349"/>
      <c r="J466" s="349"/>
      <c r="K466" s="356"/>
    </row>
    <row r="467" spans="2:11">
      <c r="B467" s="362"/>
      <c r="C467" s="224" t="s">
        <v>1006</v>
      </c>
      <c r="D467" s="225">
        <v>30</v>
      </c>
      <c r="E467" s="227">
        <v>70000</v>
      </c>
      <c r="F467" s="227" t="s">
        <v>435</v>
      </c>
      <c r="G467" s="347"/>
      <c r="H467" s="349"/>
      <c r="I467" s="349"/>
      <c r="J467" s="349"/>
      <c r="K467" s="356"/>
    </row>
    <row r="468" spans="2:11">
      <c r="B468" s="362"/>
      <c r="C468" s="224" t="s">
        <v>1007</v>
      </c>
      <c r="D468" s="225">
        <v>35</v>
      </c>
      <c r="E468" s="227">
        <v>80000</v>
      </c>
      <c r="F468" s="227" t="s">
        <v>435</v>
      </c>
      <c r="G468" s="347"/>
      <c r="H468" s="349"/>
      <c r="I468" s="349"/>
      <c r="J468" s="349"/>
      <c r="K468" s="356"/>
    </row>
    <row r="469" spans="2:11">
      <c r="B469" s="362"/>
      <c r="C469" s="224" t="s">
        <v>1008</v>
      </c>
      <c r="D469" s="225">
        <v>40</v>
      </c>
      <c r="E469" s="227">
        <v>90000</v>
      </c>
      <c r="F469" s="227" t="s">
        <v>435</v>
      </c>
      <c r="G469" s="347"/>
      <c r="H469" s="349"/>
      <c r="I469" s="349"/>
      <c r="J469" s="349"/>
      <c r="K469" s="356"/>
    </row>
    <row r="470" spans="2:11">
      <c r="B470" s="362"/>
      <c r="C470" s="224" t="s">
        <v>1009</v>
      </c>
      <c r="D470" s="225">
        <v>45</v>
      </c>
      <c r="E470" s="227">
        <v>100000</v>
      </c>
      <c r="F470" s="227" t="s">
        <v>435</v>
      </c>
      <c r="G470" s="347"/>
      <c r="H470" s="349"/>
      <c r="I470" s="349"/>
      <c r="J470" s="349"/>
      <c r="K470" s="356"/>
    </row>
    <row r="471" spans="2:11">
      <c r="B471" s="362"/>
      <c r="C471" s="224" t="s">
        <v>1010</v>
      </c>
      <c r="D471" s="225">
        <v>50</v>
      </c>
      <c r="E471" s="227">
        <v>110000</v>
      </c>
      <c r="F471" s="227" t="s">
        <v>435</v>
      </c>
      <c r="G471" s="347"/>
      <c r="H471" s="349"/>
      <c r="I471" s="349"/>
      <c r="J471" s="349"/>
      <c r="K471" s="356"/>
    </row>
    <row r="472" spans="2:11">
      <c r="B472" s="362"/>
      <c r="C472" s="224" t="s">
        <v>1011</v>
      </c>
      <c r="D472" s="225">
        <v>55</v>
      </c>
      <c r="E472" s="227">
        <v>120000</v>
      </c>
      <c r="F472" s="227" t="s">
        <v>435</v>
      </c>
      <c r="G472" s="347"/>
      <c r="H472" s="349"/>
      <c r="I472" s="349"/>
      <c r="J472" s="349"/>
      <c r="K472" s="356"/>
    </row>
    <row r="473" spans="2:11">
      <c r="B473" s="362"/>
      <c r="C473" s="224" t="s">
        <v>1012</v>
      </c>
      <c r="D473" s="225">
        <v>60</v>
      </c>
      <c r="E473" s="227">
        <v>130000</v>
      </c>
      <c r="F473" s="227" t="s">
        <v>435</v>
      </c>
      <c r="G473" s="347"/>
      <c r="H473" s="349"/>
      <c r="I473" s="349"/>
      <c r="J473" s="349"/>
      <c r="K473" s="356"/>
    </row>
    <row r="474" spans="2:11">
      <c r="B474" s="362"/>
      <c r="C474" s="224" t="s">
        <v>1013</v>
      </c>
      <c r="D474" s="225">
        <v>65</v>
      </c>
      <c r="E474" s="227">
        <v>140000</v>
      </c>
      <c r="F474" s="227" t="s">
        <v>435</v>
      </c>
      <c r="G474" s="347"/>
      <c r="H474" s="349"/>
      <c r="I474" s="349"/>
      <c r="J474" s="349"/>
      <c r="K474" s="356"/>
    </row>
    <row r="475" spans="2:11">
      <c r="B475" s="362"/>
      <c r="C475" s="224" t="s">
        <v>1014</v>
      </c>
      <c r="D475" s="225">
        <v>70</v>
      </c>
      <c r="E475" s="227">
        <v>150000</v>
      </c>
      <c r="F475" s="227" t="s">
        <v>435</v>
      </c>
      <c r="G475" s="347"/>
      <c r="H475" s="349"/>
      <c r="I475" s="349"/>
      <c r="J475" s="349"/>
      <c r="K475" s="356"/>
    </row>
    <row r="476" spans="2:11">
      <c r="B476" s="362"/>
      <c r="C476" s="224" t="s">
        <v>1015</v>
      </c>
      <c r="D476" s="225">
        <v>75</v>
      </c>
      <c r="E476" s="227">
        <v>160000</v>
      </c>
      <c r="F476" s="227" t="s">
        <v>435</v>
      </c>
      <c r="G476" s="347"/>
      <c r="H476" s="349"/>
      <c r="I476" s="349"/>
      <c r="J476" s="349"/>
      <c r="K476" s="356"/>
    </row>
    <row r="477" spans="2:11">
      <c r="B477" s="362"/>
      <c r="C477" s="224" t="s">
        <v>1016</v>
      </c>
      <c r="D477" s="225">
        <v>80</v>
      </c>
      <c r="E477" s="227">
        <v>170000</v>
      </c>
      <c r="F477" s="227" t="s">
        <v>435</v>
      </c>
      <c r="G477" s="347"/>
      <c r="H477" s="349"/>
      <c r="I477" s="349"/>
      <c r="J477" s="349"/>
      <c r="K477" s="356"/>
    </row>
    <row r="478" spans="2:11">
      <c r="B478" s="362"/>
      <c r="C478" s="224" t="s">
        <v>1017</v>
      </c>
      <c r="D478" s="225">
        <v>85</v>
      </c>
      <c r="E478" s="227">
        <v>180000</v>
      </c>
      <c r="F478" s="227" t="s">
        <v>435</v>
      </c>
      <c r="G478" s="347"/>
      <c r="H478" s="349"/>
      <c r="I478" s="349"/>
      <c r="J478" s="349"/>
      <c r="K478" s="356"/>
    </row>
    <row r="479" spans="2:11">
      <c r="B479" s="362"/>
      <c r="C479" s="224" t="s">
        <v>1018</v>
      </c>
      <c r="D479" s="225">
        <v>90</v>
      </c>
      <c r="E479" s="227">
        <v>190000</v>
      </c>
      <c r="F479" s="227" t="s">
        <v>435</v>
      </c>
      <c r="G479" s="347"/>
      <c r="H479" s="349"/>
      <c r="I479" s="349"/>
      <c r="J479" s="349"/>
      <c r="K479" s="356"/>
    </row>
    <row r="480" spans="2:11">
      <c r="B480" s="362"/>
      <c r="C480" s="224" t="s">
        <v>1019</v>
      </c>
      <c r="D480" s="225">
        <v>95</v>
      </c>
      <c r="E480" s="227">
        <v>200000</v>
      </c>
      <c r="F480" s="227" t="s">
        <v>435</v>
      </c>
      <c r="G480" s="347"/>
      <c r="H480" s="349"/>
      <c r="I480" s="349"/>
      <c r="J480" s="349"/>
      <c r="K480" s="356"/>
    </row>
    <row r="481" spans="2:11">
      <c r="B481" s="362"/>
      <c r="C481" s="224" t="s">
        <v>1020</v>
      </c>
      <c r="D481" s="225">
        <v>100</v>
      </c>
      <c r="E481" s="227">
        <v>210000</v>
      </c>
      <c r="F481" s="227" t="s">
        <v>435</v>
      </c>
      <c r="G481" s="347"/>
      <c r="H481" s="349"/>
      <c r="I481" s="349"/>
      <c r="J481" s="349"/>
      <c r="K481" s="357"/>
    </row>
  </sheetData>
  <dataConsolidate>
    <dataRefs count="1">
      <dataRef ref="E1:F1048576" sheet="업적" r:id="rId1"/>
    </dataRefs>
  </dataConsolidate>
  <mergeCells count="47">
    <mergeCell ref="B4:B10"/>
    <mergeCell ref="B11:B19"/>
    <mergeCell ref="B20:B28"/>
    <mergeCell ref="G155:G158"/>
    <mergeCell ref="G159:G165"/>
    <mergeCell ref="G166:G187"/>
    <mergeCell ref="G188:G227"/>
    <mergeCell ref="I29:I481"/>
    <mergeCell ref="B29:B481"/>
    <mergeCell ref="H4:H10"/>
    <mergeCell ref="H11:H19"/>
    <mergeCell ref="H20:H28"/>
    <mergeCell ref="H29:H481"/>
    <mergeCell ref="G4:G10"/>
    <mergeCell ref="G11:G19"/>
    <mergeCell ref="G20:G28"/>
    <mergeCell ref="G29:G38"/>
    <mergeCell ref="G39:G82"/>
    <mergeCell ref="G83:G98"/>
    <mergeCell ref="G99:G102"/>
    <mergeCell ref="G103:G154"/>
    <mergeCell ref="G316:G329"/>
    <mergeCell ref="G330:G343"/>
    <mergeCell ref="G344:G357"/>
    <mergeCell ref="H2:K2"/>
    <mergeCell ref="I4:I10"/>
    <mergeCell ref="I11:I19"/>
    <mergeCell ref="I20:I28"/>
    <mergeCell ref="J4:J10"/>
    <mergeCell ref="J11:J19"/>
    <mergeCell ref="J20:J28"/>
    <mergeCell ref="G423:G446"/>
    <mergeCell ref="G447:G460"/>
    <mergeCell ref="G461:G481"/>
    <mergeCell ref="J29:J481"/>
    <mergeCell ref="K4:K10"/>
    <mergeCell ref="K11:K19"/>
    <mergeCell ref="K20:K28"/>
    <mergeCell ref="K29:K481"/>
    <mergeCell ref="G358:G381"/>
    <mergeCell ref="G382:G398"/>
    <mergeCell ref="G399:G422"/>
    <mergeCell ref="G228:G258"/>
    <mergeCell ref="G259:G264"/>
    <mergeCell ref="G265:G278"/>
    <mergeCell ref="G279:G292"/>
    <mergeCell ref="G293:G315"/>
  </mergeCells>
  <phoneticPr fontId="2" type="noConversion"/>
  <pageMargins left="0.7" right="0.7" top="0.75" bottom="0.75" header="0.3" footer="0.3"/>
  <pageSetup paperSize="9" orientation="portrait" horizontalDpi="4294967293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8"/>
  <sheetViews>
    <sheetView workbookViewId="0">
      <selection activeCell="O21" sqref="O21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443</v>
      </c>
      <c r="C2" s="184" t="s">
        <v>442</v>
      </c>
      <c r="D2" s="184" t="s">
        <v>563</v>
      </c>
      <c r="F2" s="33" t="s">
        <v>443</v>
      </c>
      <c r="G2" s="184" t="s">
        <v>442</v>
      </c>
      <c r="H2" s="184" t="s">
        <v>563</v>
      </c>
      <c r="J2" s="33" t="s">
        <v>443</v>
      </c>
      <c r="K2" s="184" t="s">
        <v>442</v>
      </c>
      <c r="M2" s="33" t="s">
        <v>443</v>
      </c>
      <c r="N2" s="184" t="s">
        <v>442</v>
      </c>
      <c r="P2" s="33" t="s">
        <v>443</v>
      </c>
      <c r="Q2" s="184" t="s">
        <v>442</v>
      </c>
    </row>
    <row r="3" spans="2:17" ht="16.5" customHeight="1">
      <c r="B3" s="292" t="s">
        <v>550</v>
      </c>
      <c r="C3" s="185" t="s">
        <v>551</v>
      </c>
      <c r="D3" s="199">
        <v>28</v>
      </c>
      <c r="F3" s="376" t="s">
        <v>574</v>
      </c>
      <c r="G3" s="201" t="s">
        <v>575</v>
      </c>
      <c r="H3" s="202">
        <v>83</v>
      </c>
      <c r="J3" s="374" t="s">
        <v>518</v>
      </c>
      <c r="K3" s="203" t="s">
        <v>519</v>
      </c>
      <c r="M3" s="375" t="s">
        <v>583</v>
      </c>
      <c r="N3" s="203" t="s">
        <v>530</v>
      </c>
      <c r="P3" s="372" t="s">
        <v>611</v>
      </c>
      <c r="Q3" s="186" t="s">
        <v>585</v>
      </c>
    </row>
    <row r="4" spans="2:17">
      <c r="B4" s="292"/>
      <c r="C4" s="185" t="s">
        <v>552</v>
      </c>
      <c r="D4" s="199">
        <v>27.5</v>
      </c>
      <c r="F4" s="377"/>
      <c r="G4" s="201" t="s">
        <v>576</v>
      </c>
      <c r="H4" s="202">
        <v>12</v>
      </c>
      <c r="J4" s="374"/>
      <c r="K4" s="203" t="s">
        <v>520</v>
      </c>
      <c r="M4" s="374"/>
      <c r="N4" s="203" t="s">
        <v>531</v>
      </c>
      <c r="P4" s="372"/>
      <c r="Q4" s="186" t="s">
        <v>586</v>
      </c>
    </row>
    <row r="5" spans="2:17">
      <c r="B5" s="292"/>
      <c r="C5" s="185" t="s">
        <v>553</v>
      </c>
      <c r="D5" s="199">
        <v>27.5</v>
      </c>
      <c r="F5" s="377"/>
      <c r="G5" s="201" t="s">
        <v>577</v>
      </c>
      <c r="H5" s="202">
        <v>4</v>
      </c>
      <c r="J5" s="374"/>
      <c r="K5" s="203" t="s">
        <v>521</v>
      </c>
      <c r="M5" s="374"/>
      <c r="N5" s="203" t="s">
        <v>532</v>
      </c>
      <c r="P5" s="372"/>
      <c r="Q5" s="186" t="s">
        <v>587</v>
      </c>
    </row>
    <row r="6" spans="2:17">
      <c r="B6" s="292"/>
      <c r="C6" s="185" t="s">
        <v>554</v>
      </c>
      <c r="D6" s="199">
        <v>4</v>
      </c>
      <c r="F6" s="378"/>
      <c r="G6" s="201" t="s">
        <v>578</v>
      </c>
      <c r="H6" s="202">
        <v>1</v>
      </c>
      <c r="J6" s="374"/>
      <c r="K6" s="203" t="s">
        <v>522</v>
      </c>
      <c r="M6" s="374"/>
      <c r="N6" s="203" t="s">
        <v>533</v>
      </c>
      <c r="P6" s="372"/>
      <c r="Q6" s="186" t="s">
        <v>588</v>
      </c>
    </row>
    <row r="7" spans="2:17">
      <c r="B7" s="292"/>
      <c r="C7" s="185" t="s">
        <v>555</v>
      </c>
      <c r="D7" s="199">
        <v>4</v>
      </c>
      <c r="J7" s="374"/>
      <c r="K7" s="203" t="s">
        <v>523</v>
      </c>
      <c r="M7" s="374"/>
      <c r="N7" s="203" t="s">
        <v>534</v>
      </c>
      <c r="P7" s="372"/>
      <c r="Q7" s="186" t="s">
        <v>589</v>
      </c>
    </row>
    <row r="8" spans="2:17">
      <c r="B8" s="292"/>
      <c r="C8" s="185" t="s">
        <v>556</v>
      </c>
      <c r="D8" s="199">
        <v>4</v>
      </c>
      <c r="J8" s="374"/>
      <c r="K8" s="203" t="s">
        <v>524</v>
      </c>
      <c r="M8" s="374"/>
      <c r="N8" s="205" t="s">
        <v>535</v>
      </c>
      <c r="P8" s="372"/>
      <c r="Q8" s="186" t="s">
        <v>590</v>
      </c>
    </row>
    <row r="9" spans="2:17">
      <c r="B9" s="292"/>
      <c r="C9" s="185" t="s">
        <v>557</v>
      </c>
      <c r="D9" s="199">
        <v>1.4</v>
      </c>
      <c r="J9" s="374"/>
      <c r="K9" s="203" t="s">
        <v>525</v>
      </c>
      <c r="M9" s="374"/>
      <c r="N9" s="205" t="s">
        <v>540</v>
      </c>
      <c r="P9" s="372"/>
      <c r="Q9" s="186" t="s">
        <v>591</v>
      </c>
    </row>
    <row r="10" spans="2:17">
      <c r="B10" s="292"/>
      <c r="C10" s="185" t="s">
        <v>558</v>
      </c>
      <c r="D10" s="199">
        <v>1.3</v>
      </c>
      <c r="J10" s="374"/>
      <c r="K10" s="203" t="s">
        <v>526</v>
      </c>
      <c r="M10" s="374"/>
      <c r="N10" s="205" t="s">
        <v>536</v>
      </c>
      <c r="P10" s="372"/>
      <c r="Q10" s="186" t="s">
        <v>592</v>
      </c>
    </row>
    <row r="11" spans="2:17">
      <c r="B11" s="292"/>
      <c r="C11" s="185" t="s">
        <v>559</v>
      </c>
      <c r="D11" s="199">
        <v>1.3</v>
      </c>
      <c r="J11" s="374"/>
      <c r="K11" s="203" t="s">
        <v>527</v>
      </c>
      <c r="M11" s="374"/>
      <c r="N11" s="205" t="s">
        <v>537</v>
      </c>
      <c r="P11" s="372"/>
      <c r="Q11" s="186" t="s">
        <v>593</v>
      </c>
    </row>
    <row r="12" spans="2:17">
      <c r="B12" s="292"/>
      <c r="C12" s="185" t="s">
        <v>560</v>
      </c>
      <c r="D12" s="199">
        <v>0.34</v>
      </c>
      <c r="J12" s="374"/>
      <c r="K12" s="203" t="s">
        <v>528</v>
      </c>
      <c r="M12" s="374"/>
      <c r="N12" s="205" t="s">
        <v>538</v>
      </c>
      <c r="P12" s="372"/>
      <c r="Q12" s="186" t="s">
        <v>594</v>
      </c>
    </row>
    <row r="13" spans="2:17">
      <c r="B13" s="292"/>
      <c r="C13" s="185" t="s">
        <v>561</v>
      </c>
      <c r="D13" s="199">
        <v>0.33</v>
      </c>
      <c r="J13" s="374"/>
      <c r="K13" s="203" t="s">
        <v>529</v>
      </c>
      <c r="M13" s="374"/>
      <c r="N13" s="205" t="s">
        <v>539</v>
      </c>
      <c r="P13" s="372"/>
      <c r="Q13" s="186" t="s">
        <v>595</v>
      </c>
    </row>
    <row r="14" spans="2:17">
      <c r="B14" s="292"/>
      <c r="C14" s="185" t="s">
        <v>562</v>
      </c>
      <c r="D14" s="199">
        <v>0.33</v>
      </c>
      <c r="J14" s="10" t="s">
        <v>597</v>
      </c>
      <c r="P14" s="372"/>
      <c r="Q14" s="186" t="s">
        <v>596</v>
      </c>
    </row>
    <row r="15" spans="2:17">
      <c r="J15" s="11"/>
      <c r="P15" s="10" t="s">
        <v>598</v>
      </c>
    </row>
    <row r="16" spans="2:17">
      <c r="B16" s="33" t="s">
        <v>443</v>
      </c>
      <c r="C16" s="184" t="s">
        <v>442</v>
      </c>
      <c r="D16" s="184" t="s">
        <v>563</v>
      </c>
      <c r="F16" s="33" t="s">
        <v>443</v>
      </c>
      <c r="G16" s="184" t="s">
        <v>442</v>
      </c>
      <c r="H16" s="184" t="s">
        <v>563</v>
      </c>
      <c r="J16" s="33" t="s">
        <v>443</v>
      </c>
      <c r="K16" s="184" t="s">
        <v>442</v>
      </c>
      <c r="L16" s="184" t="s">
        <v>549</v>
      </c>
      <c r="M16" s="184" t="s">
        <v>563</v>
      </c>
    </row>
    <row r="17" spans="2:13">
      <c r="B17" s="292" t="s">
        <v>564</v>
      </c>
      <c r="C17" s="185" t="s">
        <v>557</v>
      </c>
      <c r="D17" s="200">
        <v>27.333300000000001</v>
      </c>
      <c r="F17" s="267" t="s">
        <v>579</v>
      </c>
      <c r="G17" s="201" t="s">
        <v>577</v>
      </c>
      <c r="H17" s="202">
        <v>81.999700000000004</v>
      </c>
      <c r="J17" s="374" t="s">
        <v>541</v>
      </c>
      <c r="K17" s="373" t="s">
        <v>535</v>
      </c>
      <c r="L17" s="204" t="s">
        <v>542</v>
      </c>
      <c r="M17" s="206">
        <v>83</v>
      </c>
    </row>
    <row r="18" spans="2:13">
      <c r="B18" s="292"/>
      <c r="C18" s="185" t="s">
        <v>558</v>
      </c>
      <c r="D18" s="200">
        <v>27.333200000000001</v>
      </c>
      <c r="F18" s="267"/>
      <c r="G18" s="201" t="s">
        <v>578</v>
      </c>
      <c r="H18" s="202">
        <v>12</v>
      </c>
      <c r="J18" s="374"/>
      <c r="K18" s="373"/>
      <c r="L18" s="204" t="s">
        <v>543</v>
      </c>
      <c r="M18" s="206">
        <v>12</v>
      </c>
    </row>
    <row r="19" spans="2:13">
      <c r="B19" s="292"/>
      <c r="C19" s="185" t="s">
        <v>559</v>
      </c>
      <c r="D19" s="200">
        <v>27.333200000000001</v>
      </c>
      <c r="F19" s="267"/>
      <c r="G19" s="201" t="s">
        <v>580</v>
      </c>
      <c r="H19" s="202">
        <v>5</v>
      </c>
      <c r="J19" s="374"/>
      <c r="K19" s="373"/>
      <c r="L19" s="204" t="s">
        <v>544</v>
      </c>
      <c r="M19" s="206">
        <v>5</v>
      </c>
    </row>
    <row r="20" spans="2:13">
      <c r="B20" s="292"/>
      <c r="C20" s="185" t="s">
        <v>560</v>
      </c>
      <c r="D20" s="200">
        <v>4</v>
      </c>
      <c r="F20" s="267"/>
      <c r="G20" s="201" t="s">
        <v>581</v>
      </c>
      <c r="H20" s="202">
        <v>1</v>
      </c>
      <c r="J20" s="374"/>
      <c r="K20" s="373" t="s">
        <v>540</v>
      </c>
      <c r="L20" s="204" t="s">
        <v>544</v>
      </c>
      <c r="M20" s="206">
        <v>90</v>
      </c>
    </row>
    <row r="21" spans="2:13">
      <c r="B21" s="292"/>
      <c r="C21" s="185" t="s">
        <v>561</v>
      </c>
      <c r="D21" s="200">
        <v>4</v>
      </c>
      <c r="F21" s="267"/>
      <c r="G21" s="201" t="s">
        <v>582</v>
      </c>
      <c r="H21" s="202">
        <v>2.9999999999999997E-4</v>
      </c>
      <c r="J21" s="374"/>
      <c r="K21" s="373"/>
      <c r="L21" s="204" t="s">
        <v>545</v>
      </c>
      <c r="M21" s="206">
        <v>10</v>
      </c>
    </row>
    <row r="22" spans="2:13">
      <c r="B22" s="292"/>
      <c r="C22" s="185" t="s">
        <v>562</v>
      </c>
      <c r="D22" s="200">
        <v>4</v>
      </c>
      <c r="J22" s="374"/>
      <c r="K22" s="373" t="s">
        <v>536</v>
      </c>
      <c r="L22" s="204" t="s">
        <v>544</v>
      </c>
      <c r="M22" s="206">
        <v>83</v>
      </c>
    </row>
    <row r="23" spans="2:13">
      <c r="B23" s="292"/>
      <c r="C23" s="185" t="s">
        <v>565</v>
      </c>
      <c r="D23" s="200">
        <v>1.7</v>
      </c>
      <c r="J23" s="374"/>
      <c r="K23" s="373"/>
      <c r="L23" s="204" t="s">
        <v>545</v>
      </c>
      <c r="M23" s="206">
        <v>12</v>
      </c>
    </row>
    <row r="24" spans="2:13">
      <c r="B24" s="292"/>
      <c r="C24" s="185" t="s">
        <v>566</v>
      </c>
      <c r="D24" s="200">
        <v>1.65</v>
      </c>
      <c r="J24" s="374"/>
      <c r="K24" s="373"/>
      <c r="L24" s="204" t="s">
        <v>546</v>
      </c>
      <c r="M24" s="206">
        <v>5</v>
      </c>
    </row>
    <row r="25" spans="2:13">
      <c r="B25" s="292"/>
      <c r="C25" s="185" t="s">
        <v>567</v>
      </c>
      <c r="D25" s="200">
        <v>1.65</v>
      </c>
      <c r="J25" s="374"/>
      <c r="K25" s="373" t="s">
        <v>537</v>
      </c>
      <c r="L25" s="204" t="s">
        <v>545</v>
      </c>
      <c r="M25" s="206">
        <v>90</v>
      </c>
    </row>
    <row r="26" spans="2:13">
      <c r="B26" s="292"/>
      <c r="C26" s="185" t="s">
        <v>568</v>
      </c>
      <c r="D26" s="200">
        <v>0.33339999999999997</v>
      </c>
      <c r="J26" s="374"/>
      <c r="K26" s="373"/>
      <c r="L26" s="204" t="s">
        <v>546</v>
      </c>
      <c r="M26" s="206">
        <v>10</v>
      </c>
    </row>
    <row r="27" spans="2:13">
      <c r="B27" s="292"/>
      <c r="C27" s="185" t="s">
        <v>569</v>
      </c>
      <c r="D27" s="200">
        <v>0.33329999999999999</v>
      </c>
      <c r="J27" s="374"/>
      <c r="K27" s="373" t="s">
        <v>538</v>
      </c>
      <c r="L27" s="204" t="s">
        <v>545</v>
      </c>
      <c r="M27" s="206">
        <v>83</v>
      </c>
    </row>
    <row r="28" spans="2:13">
      <c r="B28" s="292"/>
      <c r="C28" s="185" t="s">
        <v>570</v>
      </c>
      <c r="D28" s="200">
        <v>0.33329999999999999</v>
      </c>
      <c r="J28" s="374"/>
      <c r="K28" s="373"/>
      <c r="L28" s="204" t="s">
        <v>546</v>
      </c>
      <c r="M28" s="206">
        <v>12</v>
      </c>
    </row>
    <row r="29" spans="2:13">
      <c r="B29" s="292"/>
      <c r="C29" s="185" t="s">
        <v>571</v>
      </c>
      <c r="D29" s="200">
        <v>1E-4</v>
      </c>
      <c r="J29" s="374"/>
      <c r="K29" s="373"/>
      <c r="L29" s="204" t="s">
        <v>547</v>
      </c>
      <c r="M29" s="206">
        <v>4</v>
      </c>
    </row>
    <row r="30" spans="2:13">
      <c r="B30" s="292"/>
      <c r="C30" s="185" t="s">
        <v>572</v>
      </c>
      <c r="D30" s="200">
        <v>1E-4</v>
      </c>
      <c r="J30" s="374"/>
      <c r="K30" s="373"/>
      <c r="L30" s="204" t="s">
        <v>548</v>
      </c>
      <c r="M30" s="206">
        <v>1</v>
      </c>
    </row>
    <row r="31" spans="2:13">
      <c r="B31" s="292"/>
      <c r="C31" s="185" t="s">
        <v>573</v>
      </c>
      <c r="D31" s="200">
        <v>1E-4</v>
      </c>
      <c r="J31" s="374"/>
      <c r="K31" s="373" t="s">
        <v>539</v>
      </c>
      <c r="L31" s="204" t="s">
        <v>546</v>
      </c>
      <c r="M31" s="206">
        <v>83</v>
      </c>
    </row>
    <row r="32" spans="2:13">
      <c r="B32" s="10" t="s">
        <v>584</v>
      </c>
      <c r="J32" s="374"/>
      <c r="K32" s="373"/>
      <c r="L32" s="204" t="s">
        <v>547</v>
      </c>
      <c r="M32" s="206">
        <v>12</v>
      </c>
    </row>
    <row r="33" spans="2:13">
      <c r="B33" s="10" t="s">
        <v>599</v>
      </c>
      <c r="J33" s="374"/>
      <c r="K33" s="373"/>
      <c r="L33" s="204" t="s">
        <v>548</v>
      </c>
      <c r="M33" s="206">
        <v>5</v>
      </c>
    </row>
    <row r="34" spans="2:13">
      <c r="B34" s="10" t="s">
        <v>600</v>
      </c>
      <c r="J34" s="11"/>
    </row>
    <row r="35" spans="2:13">
      <c r="B35" s="10" t="s">
        <v>601</v>
      </c>
      <c r="J35" s="11"/>
    </row>
    <row r="36" spans="2:13">
      <c r="J36" s="11"/>
    </row>
    <row r="37" spans="2:13">
      <c r="J37" s="11"/>
    </row>
    <row r="38" spans="2:13">
      <c r="J38" s="11"/>
    </row>
  </sheetData>
  <mergeCells count="14">
    <mergeCell ref="P3:P14"/>
    <mergeCell ref="K31:K33"/>
    <mergeCell ref="J17:J33"/>
    <mergeCell ref="M3:M13"/>
    <mergeCell ref="B3:B14"/>
    <mergeCell ref="B17:B31"/>
    <mergeCell ref="K27:K30"/>
    <mergeCell ref="K25:K26"/>
    <mergeCell ref="K22:K24"/>
    <mergeCell ref="K20:K21"/>
    <mergeCell ref="K17:K19"/>
    <mergeCell ref="J3:J13"/>
    <mergeCell ref="F3:F6"/>
    <mergeCell ref="F17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workbookViewId="0">
      <pane ySplit="3" topLeftCell="A49" activePane="bottomLeft" state="frozen"/>
      <selection pane="bottomLeft" activeCell="D2" sqref="D2:H2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255" t="s">
        <v>395</v>
      </c>
      <c r="D2" s="257" t="s">
        <v>334</v>
      </c>
      <c r="E2" s="257"/>
      <c r="F2" s="257"/>
      <c r="G2" s="257"/>
      <c r="H2" s="257"/>
      <c r="J2" s="258" t="s">
        <v>335</v>
      </c>
      <c r="K2" s="258"/>
      <c r="L2" s="258"/>
      <c r="M2" s="258"/>
      <c r="N2" s="258"/>
    </row>
    <row r="3" spans="2:14">
      <c r="C3" s="256"/>
      <c r="D3" s="138" t="s">
        <v>336</v>
      </c>
      <c r="E3" s="138" t="s">
        <v>337</v>
      </c>
      <c r="F3" s="138" t="s">
        <v>338</v>
      </c>
      <c r="G3" s="138" t="s">
        <v>339</v>
      </c>
      <c r="H3" s="138" t="s">
        <v>340</v>
      </c>
      <c r="J3" s="138" t="s">
        <v>336</v>
      </c>
      <c r="K3" s="138" t="s">
        <v>337</v>
      </c>
      <c r="L3" s="138" t="s">
        <v>338</v>
      </c>
      <c r="M3" s="138" t="s">
        <v>339</v>
      </c>
      <c r="N3" s="138" t="s">
        <v>340</v>
      </c>
    </row>
    <row r="4" spans="2:14">
      <c r="B4" s="259" t="s">
        <v>341</v>
      </c>
      <c r="C4" s="260" t="s">
        <v>396</v>
      </c>
      <c r="D4" s="260" t="s">
        <v>342</v>
      </c>
      <c r="E4" s="30" t="s">
        <v>343</v>
      </c>
      <c r="F4" s="260">
        <v>1</v>
      </c>
      <c r="G4" s="260">
        <v>2</v>
      </c>
      <c r="H4" s="261">
        <v>0.9</v>
      </c>
      <c r="J4" s="262" t="s">
        <v>344</v>
      </c>
      <c r="K4" s="262" t="s">
        <v>344</v>
      </c>
      <c r="L4" s="262" t="s">
        <v>344</v>
      </c>
      <c r="M4" s="262" t="s">
        <v>344</v>
      </c>
      <c r="N4" s="262" t="s">
        <v>344</v>
      </c>
    </row>
    <row r="5" spans="2:14">
      <c r="B5" s="259"/>
      <c r="C5" s="260"/>
      <c r="D5" s="260"/>
      <c r="E5" s="30" t="s">
        <v>345</v>
      </c>
      <c r="F5" s="260"/>
      <c r="G5" s="260"/>
      <c r="H5" s="261"/>
      <c r="J5" s="262"/>
      <c r="K5" s="262"/>
      <c r="L5" s="262"/>
      <c r="M5" s="262"/>
      <c r="N5" s="262"/>
    </row>
    <row r="6" spans="2:14">
      <c r="B6" s="259"/>
      <c r="C6" s="260"/>
      <c r="D6" s="260"/>
      <c r="E6" s="30" t="s">
        <v>346</v>
      </c>
      <c r="F6" s="260"/>
      <c r="G6" s="260"/>
      <c r="H6" s="261"/>
      <c r="J6" s="262"/>
      <c r="K6" s="262"/>
      <c r="L6" s="262"/>
      <c r="M6" s="262"/>
      <c r="N6" s="262"/>
    </row>
    <row r="7" spans="2:14">
      <c r="B7" s="259"/>
      <c r="C7" s="260"/>
      <c r="D7" s="260"/>
      <c r="E7" s="30" t="s">
        <v>347</v>
      </c>
      <c r="F7" s="260"/>
      <c r="G7" s="260"/>
      <c r="H7" s="261"/>
      <c r="J7" s="262"/>
      <c r="K7" s="262"/>
      <c r="L7" s="262"/>
      <c r="M7" s="262"/>
      <c r="N7" s="262"/>
    </row>
    <row r="8" spans="2:14">
      <c r="B8" s="259"/>
      <c r="C8" s="260"/>
      <c r="D8" s="260"/>
      <c r="E8" s="30" t="s">
        <v>348</v>
      </c>
      <c r="F8" s="260"/>
      <c r="G8" s="260"/>
      <c r="H8" s="261"/>
      <c r="J8" s="262"/>
      <c r="K8" s="262"/>
      <c r="L8" s="262"/>
      <c r="M8" s="262"/>
      <c r="N8" s="262"/>
    </row>
    <row r="9" spans="2:14">
      <c r="B9" s="259"/>
      <c r="C9" s="260"/>
      <c r="D9" s="260"/>
      <c r="E9" s="30" t="s">
        <v>349</v>
      </c>
      <c r="F9" s="260"/>
      <c r="G9" s="260"/>
      <c r="H9" s="261"/>
      <c r="J9" s="262"/>
      <c r="K9" s="262"/>
      <c r="L9" s="262"/>
      <c r="M9" s="262"/>
      <c r="N9" s="262"/>
    </row>
    <row r="10" spans="2:14">
      <c r="B10" s="259"/>
      <c r="C10" s="260"/>
      <c r="D10" s="260" t="s">
        <v>350</v>
      </c>
      <c r="E10" s="30" t="s">
        <v>351</v>
      </c>
      <c r="F10" s="260"/>
      <c r="G10" s="260"/>
      <c r="H10" s="261">
        <v>0.1</v>
      </c>
      <c r="J10" s="262"/>
      <c r="K10" s="262"/>
      <c r="L10" s="262"/>
      <c r="M10" s="262"/>
      <c r="N10" s="262"/>
    </row>
    <row r="11" spans="2:14">
      <c r="B11" s="259"/>
      <c r="C11" s="260"/>
      <c r="D11" s="260"/>
      <c r="E11" s="30" t="s">
        <v>352</v>
      </c>
      <c r="F11" s="260"/>
      <c r="G11" s="260"/>
      <c r="H11" s="260"/>
      <c r="J11" s="262"/>
      <c r="K11" s="262"/>
      <c r="L11" s="262"/>
      <c r="M11" s="262"/>
      <c r="N11" s="262"/>
    </row>
    <row r="12" spans="2:14">
      <c r="B12" s="259"/>
      <c r="C12" s="260"/>
      <c r="D12" s="260"/>
      <c r="E12" s="30" t="s">
        <v>353</v>
      </c>
      <c r="F12" s="260"/>
      <c r="G12" s="260"/>
      <c r="H12" s="260"/>
      <c r="J12" s="262"/>
      <c r="K12" s="262"/>
      <c r="L12" s="262"/>
      <c r="M12" s="262"/>
      <c r="N12" s="262"/>
    </row>
    <row r="13" spans="2:14">
      <c r="B13" s="259"/>
      <c r="C13" s="260"/>
      <c r="D13" s="260"/>
      <c r="E13" s="30" t="s">
        <v>354</v>
      </c>
      <c r="F13" s="260"/>
      <c r="G13" s="260"/>
      <c r="H13" s="260"/>
      <c r="J13" s="262"/>
      <c r="K13" s="262"/>
      <c r="L13" s="262"/>
      <c r="M13" s="262"/>
      <c r="N13" s="262"/>
    </row>
    <row r="15" spans="2:14">
      <c r="B15" s="252" t="s">
        <v>355</v>
      </c>
      <c r="C15" s="263" t="s">
        <v>397</v>
      </c>
      <c r="D15" s="252" t="s">
        <v>356</v>
      </c>
      <c r="E15" s="142" t="s">
        <v>357</v>
      </c>
      <c r="F15" s="252">
        <v>2</v>
      </c>
      <c r="G15" s="252">
        <v>3</v>
      </c>
      <c r="H15" s="251">
        <v>0.9</v>
      </c>
      <c r="J15" s="253" t="s">
        <v>358</v>
      </c>
      <c r="K15" s="254" t="s">
        <v>359</v>
      </c>
      <c r="L15" s="253">
        <v>1</v>
      </c>
      <c r="M15" s="253">
        <v>1</v>
      </c>
      <c r="N15" s="251">
        <v>0.33</v>
      </c>
    </row>
    <row r="16" spans="2:14">
      <c r="B16" s="252"/>
      <c r="C16" s="253"/>
      <c r="D16" s="252"/>
      <c r="E16" s="142" t="s">
        <v>345</v>
      </c>
      <c r="F16" s="252"/>
      <c r="G16" s="252"/>
      <c r="H16" s="251"/>
      <c r="J16" s="253"/>
      <c r="K16" s="254"/>
      <c r="L16" s="253"/>
      <c r="M16" s="253"/>
      <c r="N16" s="251"/>
    </row>
    <row r="17" spans="2:14">
      <c r="B17" s="252"/>
      <c r="C17" s="253"/>
      <c r="D17" s="252"/>
      <c r="E17" s="142" t="s">
        <v>346</v>
      </c>
      <c r="F17" s="252"/>
      <c r="G17" s="252"/>
      <c r="H17" s="251"/>
      <c r="J17" s="253"/>
      <c r="K17" s="254"/>
      <c r="L17" s="253"/>
      <c r="M17" s="253"/>
      <c r="N17" s="251"/>
    </row>
    <row r="18" spans="2:14">
      <c r="B18" s="252"/>
      <c r="C18" s="253"/>
      <c r="D18" s="252"/>
      <c r="E18" s="142" t="s">
        <v>360</v>
      </c>
      <c r="F18" s="252"/>
      <c r="G18" s="252"/>
      <c r="H18" s="251"/>
      <c r="J18" s="253"/>
      <c r="K18" s="254"/>
      <c r="L18" s="253"/>
      <c r="M18" s="253"/>
      <c r="N18" s="251"/>
    </row>
    <row r="19" spans="2:14">
      <c r="B19" s="252"/>
      <c r="C19" s="253"/>
      <c r="D19" s="252"/>
      <c r="E19" s="142" t="s">
        <v>361</v>
      </c>
      <c r="F19" s="252"/>
      <c r="G19" s="252"/>
      <c r="H19" s="251"/>
      <c r="J19" s="253"/>
      <c r="K19" s="254"/>
      <c r="L19" s="253"/>
      <c r="M19" s="253"/>
      <c r="N19" s="251"/>
    </row>
    <row r="20" spans="2:14">
      <c r="B20" s="252"/>
      <c r="C20" s="253"/>
      <c r="D20" s="252"/>
      <c r="E20" s="142" t="s">
        <v>362</v>
      </c>
      <c r="F20" s="252"/>
      <c r="G20" s="252"/>
      <c r="H20" s="251"/>
      <c r="J20" s="253"/>
      <c r="K20" s="254"/>
      <c r="L20" s="253"/>
      <c r="M20" s="253"/>
      <c r="N20" s="251"/>
    </row>
    <row r="21" spans="2:14">
      <c r="B21" s="252"/>
      <c r="C21" s="253"/>
      <c r="D21" s="252" t="s">
        <v>363</v>
      </c>
      <c r="E21" s="142" t="s">
        <v>364</v>
      </c>
      <c r="F21" s="252"/>
      <c r="G21" s="252"/>
      <c r="H21" s="251">
        <v>0.1</v>
      </c>
      <c r="J21" s="253"/>
      <c r="K21" s="254"/>
      <c r="L21" s="253"/>
      <c r="M21" s="253"/>
      <c r="N21" s="251"/>
    </row>
    <row r="22" spans="2:14">
      <c r="B22" s="252"/>
      <c r="C22" s="253"/>
      <c r="D22" s="252"/>
      <c r="E22" s="142" t="s">
        <v>352</v>
      </c>
      <c r="F22" s="252"/>
      <c r="G22" s="252"/>
      <c r="H22" s="251"/>
      <c r="J22" s="253"/>
      <c r="K22" s="254"/>
      <c r="L22" s="253"/>
      <c r="M22" s="253"/>
      <c r="N22" s="251"/>
    </row>
    <row r="23" spans="2:14">
      <c r="B23" s="252"/>
      <c r="C23" s="253"/>
      <c r="D23" s="252"/>
      <c r="E23" s="142" t="s">
        <v>353</v>
      </c>
      <c r="F23" s="252"/>
      <c r="G23" s="252"/>
      <c r="H23" s="251"/>
      <c r="J23" s="252" t="s">
        <v>414</v>
      </c>
      <c r="K23" s="142" t="s">
        <v>415</v>
      </c>
      <c r="L23" s="183">
        <v>2</v>
      </c>
      <c r="M23" s="183">
        <v>5</v>
      </c>
      <c r="N23" s="251">
        <v>0.5</v>
      </c>
    </row>
    <row r="24" spans="2:14">
      <c r="B24" s="252"/>
      <c r="C24" s="253"/>
      <c r="D24" s="252"/>
      <c r="E24" s="142" t="s">
        <v>354</v>
      </c>
      <c r="F24" s="252"/>
      <c r="G24" s="252"/>
      <c r="H24" s="251"/>
      <c r="J24" s="252"/>
      <c r="K24" s="142" t="s">
        <v>416</v>
      </c>
      <c r="L24" s="183">
        <v>3</v>
      </c>
      <c r="M24" s="183">
        <v>7</v>
      </c>
      <c r="N24" s="251"/>
    </row>
    <row r="26" spans="2:14">
      <c r="B26" s="264" t="s">
        <v>365</v>
      </c>
      <c r="C26" s="265" t="s">
        <v>398</v>
      </c>
      <c r="D26" s="264" t="s">
        <v>366</v>
      </c>
      <c r="E26" s="143" t="s">
        <v>367</v>
      </c>
      <c r="F26" s="105">
        <v>2</v>
      </c>
      <c r="G26" s="105">
        <v>3</v>
      </c>
      <c r="H26" s="144">
        <v>1</v>
      </c>
      <c r="J26" s="266" t="s">
        <v>344</v>
      </c>
      <c r="K26" s="266" t="s">
        <v>344</v>
      </c>
      <c r="L26" s="266" t="s">
        <v>344</v>
      </c>
      <c r="M26" s="266" t="s">
        <v>344</v>
      </c>
      <c r="N26" s="266" t="s">
        <v>344</v>
      </c>
    </row>
    <row r="27" spans="2:14">
      <c r="B27" s="264"/>
      <c r="C27" s="264"/>
      <c r="D27" s="264"/>
      <c r="E27" s="143" t="s">
        <v>138</v>
      </c>
      <c r="F27" s="105">
        <v>4</v>
      </c>
      <c r="G27" s="105">
        <v>5</v>
      </c>
      <c r="H27" s="144">
        <v>1</v>
      </c>
      <c r="J27" s="266"/>
      <c r="K27" s="266"/>
      <c r="L27" s="266"/>
      <c r="M27" s="266"/>
      <c r="N27" s="266"/>
    </row>
    <row r="28" spans="2:14">
      <c r="B28" s="264"/>
      <c r="C28" s="264"/>
      <c r="D28" s="264"/>
      <c r="E28" s="143" t="s">
        <v>139</v>
      </c>
      <c r="F28" s="105">
        <v>6</v>
      </c>
      <c r="G28" s="105">
        <v>7</v>
      </c>
      <c r="H28" s="144">
        <v>1</v>
      </c>
      <c r="J28" s="266"/>
      <c r="K28" s="266"/>
      <c r="L28" s="266"/>
      <c r="M28" s="266"/>
      <c r="N28" s="266"/>
    </row>
    <row r="29" spans="2:14">
      <c r="B29" s="264"/>
      <c r="C29" s="264"/>
      <c r="D29" s="264"/>
      <c r="E29" s="143" t="s">
        <v>140</v>
      </c>
      <c r="F29" s="105">
        <v>8</v>
      </c>
      <c r="G29" s="105">
        <v>9</v>
      </c>
      <c r="H29" s="144">
        <v>1</v>
      </c>
      <c r="J29" s="266"/>
      <c r="K29" s="266"/>
      <c r="L29" s="266"/>
      <c r="M29" s="266"/>
      <c r="N29" s="266"/>
    </row>
    <row r="30" spans="2:14">
      <c r="B30" s="264"/>
      <c r="C30" s="264"/>
      <c r="D30" s="264"/>
      <c r="E30" s="143" t="s">
        <v>141</v>
      </c>
      <c r="F30" s="105">
        <v>10</v>
      </c>
      <c r="G30" s="105">
        <v>11</v>
      </c>
      <c r="H30" s="144">
        <v>1</v>
      </c>
      <c r="J30" s="266"/>
      <c r="K30" s="266"/>
      <c r="L30" s="266"/>
      <c r="M30" s="266"/>
      <c r="N30" s="266"/>
    </row>
    <row r="31" spans="2:14">
      <c r="B31" s="264"/>
      <c r="C31" s="264"/>
      <c r="D31" s="264"/>
      <c r="E31" s="143" t="s">
        <v>142</v>
      </c>
      <c r="F31" s="105">
        <v>13</v>
      </c>
      <c r="G31" s="105">
        <v>15</v>
      </c>
      <c r="H31" s="144">
        <v>1</v>
      </c>
      <c r="J31" s="266"/>
      <c r="K31" s="266"/>
      <c r="L31" s="266"/>
      <c r="M31" s="266"/>
      <c r="N31" s="266"/>
    </row>
    <row r="32" spans="2:14">
      <c r="B32" s="264"/>
      <c r="C32" s="264"/>
      <c r="D32" s="267" t="s">
        <v>368</v>
      </c>
      <c r="E32" s="150" t="s">
        <v>143</v>
      </c>
      <c r="F32" s="151">
        <v>2</v>
      </c>
      <c r="G32" s="151">
        <v>3</v>
      </c>
      <c r="H32" s="152">
        <v>1</v>
      </c>
      <c r="J32" s="266"/>
      <c r="K32" s="266"/>
      <c r="L32" s="266"/>
      <c r="M32" s="266"/>
      <c r="N32" s="266"/>
    </row>
    <row r="33" spans="2:14">
      <c r="B33" s="264"/>
      <c r="C33" s="264"/>
      <c r="D33" s="267"/>
      <c r="E33" s="150" t="s">
        <v>144</v>
      </c>
      <c r="F33" s="151">
        <v>4</v>
      </c>
      <c r="G33" s="151">
        <v>5</v>
      </c>
      <c r="H33" s="152">
        <v>1</v>
      </c>
      <c r="J33" s="266"/>
      <c r="K33" s="266"/>
      <c r="L33" s="266"/>
      <c r="M33" s="266"/>
      <c r="N33" s="266"/>
    </row>
    <row r="34" spans="2:14">
      <c r="B34" s="264"/>
      <c r="C34" s="264"/>
      <c r="D34" s="267"/>
      <c r="E34" s="150" t="s">
        <v>145</v>
      </c>
      <c r="F34" s="151">
        <v>8</v>
      </c>
      <c r="G34" s="151">
        <v>10</v>
      </c>
      <c r="H34" s="152">
        <v>1</v>
      </c>
      <c r="J34" s="266"/>
      <c r="K34" s="266"/>
      <c r="L34" s="266"/>
      <c r="M34" s="266"/>
      <c r="N34" s="266"/>
    </row>
    <row r="35" spans="2:14">
      <c r="B35" s="264"/>
      <c r="C35" s="264"/>
      <c r="D35" s="267"/>
      <c r="E35" s="150" t="s">
        <v>146</v>
      </c>
      <c r="F35" s="151">
        <v>12</v>
      </c>
      <c r="G35" s="151">
        <v>14</v>
      </c>
      <c r="H35" s="152">
        <v>1</v>
      </c>
      <c r="J35" s="266"/>
      <c r="K35" s="266"/>
      <c r="L35" s="266"/>
      <c r="M35" s="266"/>
      <c r="N35" s="266"/>
    </row>
    <row r="36" spans="2:14">
      <c r="B36" s="264"/>
      <c r="C36" s="264"/>
      <c r="D36" s="267"/>
      <c r="E36" s="150" t="s">
        <v>147</v>
      </c>
      <c r="F36" s="151">
        <v>15</v>
      </c>
      <c r="G36" s="151">
        <v>17</v>
      </c>
      <c r="H36" s="152">
        <v>1</v>
      </c>
      <c r="J36" s="266"/>
      <c r="K36" s="266"/>
      <c r="L36" s="266"/>
      <c r="M36" s="266"/>
      <c r="N36" s="266"/>
    </row>
    <row r="37" spans="2:14">
      <c r="B37" s="264"/>
      <c r="C37" s="264"/>
      <c r="D37" s="267"/>
      <c r="E37" s="150" t="s">
        <v>148</v>
      </c>
      <c r="F37" s="151">
        <v>20</v>
      </c>
      <c r="G37" s="151">
        <v>22</v>
      </c>
      <c r="H37" s="152">
        <v>1</v>
      </c>
      <c r="J37" s="266"/>
      <c r="K37" s="266"/>
      <c r="L37" s="266"/>
      <c r="M37" s="266"/>
      <c r="N37" s="266"/>
    </row>
    <row r="38" spans="2:14">
      <c r="B38" s="264"/>
      <c r="C38" s="264"/>
      <c r="D38" s="264" t="s">
        <v>369</v>
      </c>
      <c r="E38" s="143" t="s">
        <v>370</v>
      </c>
      <c r="F38" s="105">
        <v>2</v>
      </c>
      <c r="G38" s="105">
        <v>3</v>
      </c>
      <c r="H38" s="144">
        <v>1</v>
      </c>
      <c r="J38" s="266"/>
      <c r="K38" s="266"/>
      <c r="L38" s="266"/>
      <c r="M38" s="266"/>
      <c r="N38" s="266"/>
    </row>
    <row r="39" spans="2:14">
      <c r="B39" s="264"/>
      <c r="C39" s="264"/>
      <c r="D39" s="264"/>
      <c r="E39" s="143" t="s">
        <v>150</v>
      </c>
      <c r="F39" s="105">
        <v>4</v>
      </c>
      <c r="G39" s="105">
        <v>5</v>
      </c>
      <c r="H39" s="144">
        <v>1</v>
      </c>
      <c r="J39" s="266"/>
      <c r="K39" s="266"/>
      <c r="L39" s="266"/>
      <c r="M39" s="266"/>
      <c r="N39" s="266"/>
    </row>
    <row r="40" spans="2:14">
      <c r="B40" s="264"/>
      <c r="C40" s="264"/>
      <c r="D40" s="264"/>
      <c r="E40" s="143" t="s">
        <v>151</v>
      </c>
      <c r="F40" s="105">
        <v>6</v>
      </c>
      <c r="G40" s="105">
        <v>7</v>
      </c>
      <c r="H40" s="144">
        <v>1</v>
      </c>
      <c r="J40" s="266"/>
      <c r="K40" s="266"/>
      <c r="L40" s="266"/>
      <c r="M40" s="266"/>
      <c r="N40" s="266"/>
    </row>
    <row r="41" spans="2:14">
      <c r="B41" s="264"/>
      <c r="C41" s="264"/>
      <c r="D41" s="264"/>
      <c r="E41" s="143" t="s">
        <v>152</v>
      </c>
      <c r="F41" s="105">
        <v>8</v>
      </c>
      <c r="G41" s="105">
        <v>9</v>
      </c>
      <c r="H41" s="144">
        <v>1</v>
      </c>
      <c r="J41" s="266"/>
      <c r="K41" s="266"/>
      <c r="L41" s="266"/>
      <c r="M41" s="266"/>
      <c r="N41" s="266"/>
    </row>
    <row r="42" spans="2:14">
      <c r="B42" s="264"/>
      <c r="C42" s="264"/>
      <c r="D42" s="264"/>
      <c r="E42" s="143" t="s">
        <v>153</v>
      </c>
      <c r="F42" s="105">
        <v>10</v>
      </c>
      <c r="G42" s="105">
        <v>11</v>
      </c>
      <c r="H42" s="144">
        <v>1</v>
      </c>
      <c r="J42" s="266"/>
      <c r="K42" s="266"/>
      <c r="L42" s="266"/>
      <c r="M42" s="266"/>
      <c r="N42" s="266"/>
    </row>
    <row r="43" spans="2:14">
      <c r="B43" s="264"/>
      <c r="C43" s="264"/>
      <c r="D43" s="264"/>
      <c r="E43" s="143" t="s">
        <v>154</v>
      </c>
      <c r="F43" s="105">
        <v>13</v>
      </c>
      <c r="G43" s="105">
        <v>15</v>
      </c>
      <c r="H43" s="144">
        <v>1</v>
      </c>
      <c r="J43" s="266"/>
      <c r="K43" s="266"/>
      <c r="L43" s="266"/>
      <c r="M43" s="266"/>
      <c r="N43" s="266"/>
    </row>
    <row r="44" spans="2:14">
      <c r="B44" s="264"/>
      <c r="C44" s="264"/>
      <c r="D44" s="267" t="s">
        <v>371</v>
      </c>
      <c r="E44" s="153" t="s">
        <v>372</v>
      </c>
      <c r="F44" s="151">
        <v>1</v>
      </c>
      <c r="G44" s="151">
        <v>1</v>
      </c>
      <c r="H44" s="152">
        <v>1</v>
      </c>
      <c r="J44" s="266"/>
      <c r="K44" s="266"/>
      <c r="L44" s="266"/>
      <c r="M44" s="266"/>
      <c r="N44" s="266"/>
    </row>
    <row r="45" spans="2:14">
      <c r="B45" s="264"/>
      <c r="C45" s="264"/>
      <c r="D45" s="267"/>
      <c r="E45" s="153" t="s">
        <v>155</v>
      </c>
      <c r="F45" s="151">
        <v>1</v>
      </c>
      <c r="G45" s="151">
        <v>1</v>
      </c>
      <c r="H45" s="152">
        <v>1</v>
      </c>
      <c r="J45" s="266"/>
      <c r="K45" s="266"/>
      <c r="L45" s="266"/>
      <c r="M45" s="266"/>
      <c r="N45" s="266"/>
    </row>
    <row r="46" spans="2:14">
      <c r="B46" s="264"/>
      <c r="C46" s="264"/>
      <c r="D46" s="267"/>
      <c r="E46" s="153" t="s">
        <v>156</v>
      </c>
      <c r="F46" s="151">
        <v>1</v>
      </c>
      <c r="G46" s="151">
        <v>2</v>
      </c>
      <c r="H46" s="152">
        <v>1</v>
      </c>
      <c r="J46" s="266"/>
      <c r="K46" s="266"/>
      <c r="L46" s="266"/>
      <c r="M46" s="266"/>
      <c r="N46" s="266"/>
    </row>
    <row r="47" spans="2:14">
      <c r="B47" s="264"/>
      <c r="C47" s="264"/>
      <c r="D47" s="267"/>
      <c r="E47" s="153" t="s">
        <v>157</v>
      </c>
      <c r="F47" s="151">
        <v>1</v>
      </c>
      <c r="G47" s="151">
        <v>2</v>
      </c>
      <c r="H47" s="152">
        <v>1</v>
      </c>
      <c r="J47" s="266"/>
      <c r="K47" s="266"/>
      <c r="L47" s="266"/>
      <c r="M47" s="266"/>
      <c r="N47" s="266"/>
    </row>
    <row r="48" spans="2:14">
      <c r="B48" s="264"/>
      <c r="C48" s="264"/>
      <c r="D48" s="267"/>
      <c r="E48" s="153" t="s">
        <v>158</v>
      </c>
      <c r="F48" s="151">
        <v>1</v>
      </c>
      <c r="G48" s="151">
        <v>3</v>
      </c>
      <c r="H48" s="152">
        <v>1</v>
      </c>
      <c r="J48" s="266"/>
      <c r="K48" s="266"/>
      <c r="L48" s="266"/>
      <c r="M48" s="266"/>
      <c r="N48" s="266"/>
    </row>
    <row r="49" spans="2:14">
      <c r="B49" s="264"/>
      <c r="C49" s="264"/>
      <c r="D49" s="267"/>
      <c r="E49" s="153" t="s">
        <v>159</v>
      </c>
      <c r="F49" s="151">
        <v>2</v>
      </c>
      <c r="G49" s="151">
        <v>3</v>
      </c>
      <c r="H49" s="152">
        <v>1</v>
      </c>
      <c r="J49" s="266"/>
      <c r="K49" s="266"/>
      <c r="L49" s="266"/>
      <c r="M49" s="266"/>
      <c r="N49" s="266"/>
    </row>
    <row r="50" spans="2:14">
      <c r="B50" s="264"/>
      <c r="C50" s="264"/>
      <c r="D50" s="264" t="s">
        <v>373</v>
      </c>
      <c r="E50" s="145" t="s">
        <v>131</v>
      </c>
      <c r="F50" s="146">
        <v>5000</v>
      </c>
      <c r="G50" s="146">
        <v>5500</v>
      </c>
      <c r="H50" s="144">
        <v>1</v>
      </c>
      <c r="J50" s="266"/>
      <c r="K50" s="266"/>
      <c r="L50" s="266"/>
      <c r="M50" s="266"/>
      <c r="N50" s="266"/>
    </row>
    <row r="51" spans="2:14">
      <c r="B51" s="264"/>
      <c r="C51" s="264"/>
      <c r="D51" s="264"/>
      <c r="E51" s="145" t="s">
        <v>132</v>
      </c>
      <c r="F51" s="146">
        <v>7500</v>
      </c>
      <c r="G51" s="146">
        <v>8250</v>
      </c>
      <c r="H51" s="144">
        <v>1</v>
      </c>
      <c r="J51" s="266"/>
      <c r="K51" s="266"/>
      <c r="L51" s="266"/>
      <c r="M51" s="266"/>
      <c r="N51" s="266"/>
    </row>
    <row r="52" spans="2:14">
      <c r="B52" s="264"/>
      <c r="C52" s="264"/>
      <c r="D52" s="264"/>
      <c r="E52" s="145" t="s">
        <v>133</v>
      </c>
      <c r="F52" s="146">
        <v>11250</v>
      </c>
      <c r="G52" s="146">
        <v>12375</v>
      </c>
      <c r="H52" s="144">
        <v>1</v>
      </c>
      <c r="J52" s="266"/>
      <c r="K52" s="266"/>
      <c r="L52" s="266"/>
      <c r="M52" s="266"/>
      <c r="N52" s="266"/>
    </row>
    <row r="53" spans="2:14">
      <c r="B53" s="264"/>
      <c r="C53" s="264"/>
      <c r="D53" s="264"/>
      <c r="E53" s="145" t="s">
        <v>134</v>
      </c>
      <c r="F53" s="146">
        <v>16875</v>
      </c>
      <c r="G53" s="146">
        <v>18562</v>
      </c>
      <c r="H53" s="144">
        <v>1</v>
      </c>
      <c r="J53" s="266"/>
      <c r="K53" s="266"/>
      <c r="L53" s="266"/>
      <c r="M53" s="266"/>
      <c r="N53" s="266"/>
    </row>
    <row r="54" spans="2:14">
      <c r="B54" s="264"/>
      <c r="C54" s="264"/>
      <c r="D54" s="264"/>
      <c r="E54" s="145" t="s">
        <v>135</v>
      </c>
      <c r="F54" s="146">
        <v>25312</v>
      </c>
      <c r="G54" s="146">
        <v>27843</v>
      </c>
      <c r="H54" s="144">
        <v>1</v>
      </c>
      <c r="J54" s="266"/>
      <c r="K54" s="266"/>
      <c r="L54" s="266"/>
      <c r="M54" s="266"/>
      <c r="N54" s="266"/>
    </row>
    <row r="55" spans="2:14">
      <c r="B55" s="264"/>
      <c r="C55" s="264"/>
      <c r="D55" s="264"/>
      <c r="E55" s="145" t="s">
        <v>136</v>
      </c>
      <c r="F55" s="146">
        <v>37968</v>
      </c>
      <c r="G55" s="146">
        <v>41764</v>
      </c>
      <c r="H55" s="144">
        <v>1</v>
      </c>
      <c r="J55" s="266"/>
      <c r="K55" s="266"/>
      <c r="L55" s="266"/>
      <c r="M55" s="266"/>
      <c r="N55" s="266"/>
    </row>
    <row r="56" spans="2:14">
      <c r="B56" s="264"/>
      <c r="C56" s="264"/>
      <c r="D56" s="267" t="s">
        <v>374</v>
      </c>
      <c r="E56" s="153" t="s">
        <v>160</v>
      </c>
      <c r="F56" s="151">
        <v>20</v>
      </c>
      <c r="G56" s="151">
        <v>22</v>
      </c>
      <c r="H56" s="152">
        <v>1</v>
      </c>
      <c r="J56" s="266"/>
      <c r="K56" s="266"/>
      <c r="L56" s="266"/>
      <c r="M56" s="266"/>
      <c r="N56" s="266"/>
    </row>
    <row r="57" spans="2:14">
      <c r="B57" s="264"/>
      <c r="C57" s="264"/>
      <c r="D57" s="267"/>
      <c r="E57" s="153" t="s">
        <v>161</v>
      </c>
      <c r="F57" s="151">
        <v>30</v>
      </c>
      <c r="G57" s="151">
        <v>33</v>
      </c>
      <c r="H57" s="152">
        <v>1</v>
      </c>
      <c r="J57" s="266"/>
      <c r="K57" s="266"/>
      <c r="L57" s="266"/>
      <c r="M57" s="266"/>
      <c r="N57" s="266"/>
    </row>
    <row r="58" spans="2:14">
      <c r="B58" s="264"/>
      <c r="C58" s="264"/>
      <c r="D58" s="267"/>
      <c r="E58" s="153" t="s">
        <v>162</v>
      </c>
      <c r="F58" s="151">
        <v>45</v>
      </c>
      <c r="G58" s="151">
        <v>49</v>
      </c>
      <c r="H58" s="152">
        <v>1</v>
      </c>
      <c r="J58" s="266"/>
      <c r="K58" s="266"/>
      <c r="L58" s="266"/>
      <c r="M58" s="266"/>
      <c r="N58" s="266"/>
    </row>
    <row r="59" spans="2:14">
      <c r="B59" s="264"/>
      <c r="C59" s="264"/>
      <c r="D59" s="267"/>
      <c r="E59" s="153" t="s">
        <v>163</v>
      </c>
      <c r="F59" s="151">
        <v>67</v>
      </c>
      <c r="G59" s="151">
        <v>73</v>
      </c>
      <c r="H59" s="152">
        <v>1</v>
      </c>
      <c r="J59" s="266"/>
      <c r="K59" s="266"/>
      <c r="L59" s="266"/>
      <c r="M59" s="266"/>
      <c r="N59" s="266"/>
    </row>
    <row r="60" spans="2:14">
      <c r="B60" s="264"/>
      <c r="C60" s="264"/>
      <c r="D60" s="267"/>
      <c r="E60" s="153" t="s">
        <v>164</v>
      </c>
      <c r="F60" s="151">
        <v>100</v>
      </c>
      <c r="G60" s="151">
        <v>110</v>
      </c>
      <c r="H60" s="152">
        <v>1</v>
      </c>
      <c r="J60" s="266"/>
      <c r="K60" s="266"/>
      <c r="L60" s="266"/>
      <c r="M60" s="266"/>
      <c r="N60" s="266"/>
    </row>
    <row r="61" spans="2:14">
      <c r="B61" s="264"/>
      <c r="C61" s="264"/>
      <c r="D61" s="267"/>
      <c r="E61" s="153" t="s">
        <v>165</v>
      </c>
      <c r="F61" s="151">
        <v>150</v>
      </c>
      <c r="G61" s="151">
        <v>165</v>
      </c>
      <c r="H61" s="152">
        <v>1</v>
      </c>
      <c r="J61" s="266"/>
      <c r="K61" s="266"/>
      <c r="L61" s="266"/>
      <c r="M61" s="266"/>
      <c r="N61" s="266"/>
    </row>
    <row r="63" spans="2:14" ht="16.5" customHeight="1">
      <c r="B63" s="274" t="s">
        <v>375</v>
      </c>
      <c r="C63" s="275" t="s">
        <v>399</v>
      </c>
      <c r="D63" s="276" t="s">
        <v>356</v>
      </c>
      <c r="E63" s="32" t="s">
        <v>357</v>
      </c>
      <c r="F63" s="276">
        <v>1</v>
      </c>
      <c r="G63" s="276">
        <v>2</v>
      </c>
      <c r="H63" s="277">
        <v>0.8</v>
      </c>
      <c r="J63" s="276" t="s">
        <v>376</v>
      </c>
      <c r="K63" s="147" t="s">
        <v>377</v>
      </c>
      <c r="L63" s="279">
        <v>1</v>
      </c>
      <c r="M63" s="279">
        <v>2</v>
      </c>
      <c r="N63" s="31" t="s">
        <v>378</v>
      </c>
    </row>
    <row r="64" spans="2:14">
      <c r="B64" s="274"/>
      <c r="C64" s="275"/>
      <c r="D64" s="276"/>
      <c r="E64" s="32" t="s">
        <v>345</v>
      </c>
      <c r="F64" s="276"/>
      <c r="G64" s="276"/>
      <c r="H64" s="277"/>
      <c r="J64" s="276"/>
      <c r="K64" s="147" t="s">
        <v>379</v>
      </c>
      <c r="L64" s="280"/>
      <c r="M64" s="280"/>
      <c r="N64" s="31" t="s">
        <v>380</v>
      </c>
    </row>
    <row r="65" spans="2:14">
      <c r="B65" s="274"/>
      <c r="C65" s="275"/>
      <c r="D65" s="276"/>
      <c r="E65" s="32" t="s">
        <v>346</v>
      </c>
      <c r="F65" s="276"/>
      <c r="G65" s="276"/>
      <c r="H65" s="277"/>
      <c r="J65" s="276"/>
      <c r="K65" s="147" t="s">
        <v>381</v>
      </c>
      <c r="L65" s="280"/>
      <c r="M65" s="280"/>
      <c r="N65" s="31" t="s">
        <v>382</v>
      </c>
    </row>
    <row r="66" spans="2:14">
      <c r="B66" s="274"/>
      <c r="C66" s="275"/>
      <c r="D66" s="276"/>
      <c r="E66" s="32" t="s">
        <v>347</v>
      </c>
      <c r="F66" s="276"/>
      <c r="G66" s="276"/>
      <c r="H66" s="277"/>
      <c r="J66" s="276"/>
      <c r="K66" s="147" t="s">
        <v>383</v>
      </c>
      <c r="L66" s="280"/>
      <c r="M66" s="280"/>
      <c r="N66" s="31" t="s">
        <v>394</v>
      </c>
    </row>
    <row r="67" spans="2:14">
      <c r="B67" s="274"/>
      <c r="C67" s="275"/>
      <c r="D67" s="276"/>
      <c r="E67" s="32" t="s">
        <v>348</v>
      </c>
      <c r="F67" s="276"/>
      <c r="G67" s="276"/>
      <c r="H67" s="277"/>
      <c r="J67" s="276"/>
      <c r="K67" s="147" t="s">
        <v>384</v>
      </c>
      <c r="L67" s="280"/>
      <c r="M67" s="280"/>
      <c r="N67" s="271">
        <v>1</v>
      </c>
    </row>
    <row r="68" spans="2:14">
      <c r="B68" s="274"/>
      <c r="C68" s="275"/>
      <c r="D68" s="276"/>
      <c r="E68" s="32" t="s">
        <v>349</v>
      </c>
      <c r="F68" s="276"/>
      <c r="G68" s="276"/>
      <c r="H68" s="277"/>
      <c r="J68" s="276"/>
      <c r="K68" s="147" t="s">
        <v>385</v>
      </c>
      <c r="L68" s="280"/>
      <c r="M68" s="281"/>
      <c r="N68" s="272"/>
    </row>
    <row r="69" spans="2:14">
      <c r="B69" s="274"/>
      <c r="C69" s="275"/>
      <c r="D69" s="31" t="s">
        <v>386</v>
      </c>
      <c r="E69" s="32" t="s">
        <v>387</v>
      </c>
      <c r="F69" s="276"/>
      <c r="G69" s="276"/>
      <c r="H69" s="148">
        <v>0.2</v>
      </c>
      <c r="J69" s="276"/>
      <c r="K69" s="147" t="s">
        <v>388</v>
      </c>
      <c r="L69" s="280"/>
      <c r="M69" s="279">
        <v>3</v>
      </c>
      <c r="N69" s="272"/>
    </row>
    <row r="70" spans="2:14">
      <c r="J70" s="276"/>
      <c r="K70" s="147" t="s">
        <v>389</v>
      </c>
      <c r="L70" s="281"/>
      <c r="M70" s="281"/>
      <c r="N70" s="273"/>
    </row>
    <row r="72" spans="2:14">
      <c r="B72" s="268" t="s">
        <v>390</v>
      </c>
      <c r="C72" s="270" t="s">
        <v>400</v>
      </c>
      <c r="D72" s="269" t="s">
        <v>356</v>
      </c>
      <c r="E72" s="149" t="s">
        <v>357</v>
      </c>
      <c r="F72" s="269">
        <v>1</v>
      </c>
      <c r="G72" s="269">
        <v>2</v>
      </c>
      <c r="H72" s="278">
        <v>0.8</v>
      </c>
      <c r="J72" s="269" t="s">
        <v>391</v>
      </c>
      <c r="K72" s="154" t="s">
        <v>392</v>
      </c>
      <c r="L72" s="269">
        <v>1</v>
      </c>
      <c r="M72" s="269">
        <v>1</v>
      </c>
      <c r="N72" s="156">
        <v>1</v>
      </c>
    </row>
    <row r="73" spans="2:14">
      <c r="B73" s="268"/>
      <c r="C73" s="270"/>
      <c r="D73" s="269"/>
      <c r="E73" s="149" t="s">
        <v>345</v>
      </c>
      <c r="F73" s="269"/>
      <c r="G73" s="269"/>
      <c r="H73" s="278"/>
      <c r="J73" s="269"/>
      <c r="K73" s="154" t="s">
        <v>393</v>
      </c>
      <c r="L73" s="269"/>
      <c r="M73" s="269"/>
      <c r="N73" s="156">
        <v>0.2</v>
      </c>
    </row>
    <row r="74" spans="2:14">
      <c r="B74" s="268"/>
      <c r="C74" s="270"/>
      <c r="D74" s="269"/>
      <c r="E74" s="149" t="s">
        <v>346</v>
      </c>
      <c r="F74" s="269"/>
      <c r="G74" s="269"/>
      <c r="H74" s="278"/>
    </row>
    <row r="75" spans="2:14">
      <c r="B75" s="268"/>
      <c r="C75" s="270"/>
      <c r="D75" s="269"/>
      <c r="E75" s="149" t="s">
        <v>347</v>
      </c>
      <c r="F75" s="269"/>
      <c r="G75" s="269"/>
      <c r="H75" s="278"/>
    </row>
    <row r="76" spans="2:14">
      <c r="B76" s="268"/>
      <c r="C76" s="270"/>
      <c r="D76" s="269"/>
      <c r="E76" s="149" t="s">
        <v>348</v>
      </c>
      <c r="F76" s="269"/>
      <c r="G76" s="269"/>
      <c r="H76" s="278"/>
    </row>
    <row r="77" spans="2:14">
      <c r="B77" s="268"/>
      <c r="C77" s="270"/>
      <c r="D77" s="269"/>
      <c r="E77" s="149" t="s">
        <v>349</v>
      </c>
      <c r="F77" s="269"/>
      <c r="G77" s="269"/>
      <c r="H77" s="278"/>
    </row>
    <row r="78" spans="2:14">
      <c r="B78" s="268"/>
      <c r="C78" s="270"/>
      <c r="D78" s="155" t="s">
        <v>386</v>
      </c>
      <c r="E78" s="149" t="s">
        <v>39</v>
      </c>
      <c r="F78" s="269"/>
      <c r="G78" s="269"/>
      <c r="H78" s="156">
        <v>0.2</v>
      </c>
    </row>
  </sheetData>
  <mergeCells count="64">
    <mergeCell ref="J72:J73"/>
    <mergeCell ref="L72:L73"/>
    <mergeCell ref="H72:H77"/>
    <mergeCell ref="M72:M73"/>
    <mergeCell ref="M63:M68"/>
    <mergeCell ref="M69:M70"/>
    <mergeCell ref="L63:L70"/>
    <mergeCell ref="N67:N70"/>
    <mergeCell ref="B63:B69"/>
    <mergeCell ref="C63:C69"/>
    <mergeCell ref="F63:F69"/>
    <mergeCell ref="G63:G69"/>
    <mergeCell ref="J63:J70"/>
    <mergeCell ref="D63:D68"/>
    <mergeCell ref="H63:H68"/>
    <mergeCell ref="B72:B78"/>
    <mergeCell ref="D72:D77"/>
    <mergeCell ref="C72:C78"/>
    <mergeCell ref="F72:F78"/>
    <mergeCell ref="G72:G78"/>
    <mergeCell ref="M26:M61"/>
    <mergeCell ref="N26:N61"/>
    <mergeCell ref="D32:D37"/>
    <mergeCell ref="D38:D43"/>
    <mergeCell ref="D44:D49"/>
    <mergeCell ref="D50:D55"/>
    <mergeCell ref="D56:D61"/>
    <mergeCell ref="L26:L61"/>
    <mergeCell ref="B26:B61"/>
    <mergeCell ref="C26:C61"/>
    <mergeCell ref="D26:D31"/>
    <mergeCell ref="J26:J61"/>
    <mergeCell ref="K26:K61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workbookViewId="0">
      <selection activeCell="D3" sqref="D3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104</v>
      </c>
      <c r="C2" s="8" t="s">
        <v>103</v>
      </c>
      <c r="D2" s="8" t="s">
        <v>97</v>
      </c>
      <c r="E2" s="10"/>
      <c r="F2" s="8" t="s">
        <v>105</v>
      </c>
      <c r="G2" s="8" t="s">
        <v>106</v>
      </c>
      <c r="H2" s="8" t="s">
        <v>107</v>
      </c>
      <c r="I2" s="9" t="s">
        <v>108</v>
      </c>
      <c r="J2" s="9" t="s">
        <v>109</v>
      </c>
      <c r="K2" s="9" t="s">
        <v>110</v>
      </c>
      <c r="L2" s="9" t="s">
        <v>111</v>
      </c>
      <c r="M2" s="9" t="s">
        <v>112</v>
      </c>
      <c r="Q2" s="21" t="s">
        <v>105</v>
      </c>
      <c r="R2" s="22" t="s">
        <v>106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287" t="s">
        <v>93</v>
      </c>
      <c r="C3" s="27" t="s">
        <v>22</v>
      </c>
      <c r="D3" s="1">
        <v>151101001</v>
      </c>
      <c r="E3" s="10"/>
      <c r="F3" s="290" t="s">
        <v>99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275" t="s">
        <v>98</v>
      </c>
      <c r="R3" s="31" t="s">
        <v>0</v>
      </c>
      <c r="S3" s="23">
        <v>155101002</v>
      </c>
      <c r="T3" s="23" t="s">
        <v>314</v>
      </c>
      <c r="U3" s="23" t="s">
        <v>313</v>
      </c>
      <c r="V3" s="23">
        <v>155101003</v>
      </c>
      <c r="W3" s="23">
        <v>155101006</v>
      </c>
      <c r="X3" s="23" t="s">
        <v>315</v>
      </c>
      <c r="Y3" s="23" t="s">
        <v>318</v>
      </c>
      <c r="Z3" s="23" t="s">
        <v>320</v>
      </c>
    </row>
    <row r="4" spans="2:26">
      <c r="B4" s="287"/>
      <c r="C4" s="27" t="s">
        <v>21</v>
      </c>
      <c r="D4" s="12">
        <f>D3+1000</f>
        <v>151102001</v>
      </c>
      <c r="E4" s="10"/>
      <c r="F4" s="291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275"/>
      <c r="R4" s="31" t="s">
        <v>1</v>
      </c>
      <c r="S4" s="23">
        <v>155101005</v>
      </c>
      <c r="T4" s="23" t="s">
        <v>313</v>
      </c>
      <c r="U4" s="23">
        <v>155101001</v>
      </c>
      <c r="V4" s="23" t="s">
        <v>313</v>
      </c>
      <c r="W4" s="23">
        <v>155101004</v>
      </c>
      <c r="X4" s="23">
        <v>155101002</v>
      </c>
      <c r="Y4" s="23" t="s">
        <v>314</v>
      </c>
      <c r="Z4" s="23" t="s">
        <v>319</v>
      </c>
    </row>
    <row r="5" spans="2:26">
      <c r="B5" s="287"/>
      <c r="C5" s="27" t="s">
        <v>20</v>
      </c>
      <c r="D5" s="12">
        <f t="shared" ref="D5:D8" si="0">D4+1000</f>
        <v>151103001</v>
      </c>
      <c r="E5" s="10"/>
      <c r="F5" s="291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275"/>
      <c r="R5" s="31" t="s">
        <v>2</v>
      </c>
      <c r="S5" s="25" t="s">
        <v>314</v>
      </c>
      <c r="T5" s="25">
        <v>155101002</v>
      </c>
      <c r="U5" s="25">
        <v>155101005</v>
      </c>
      <c r="V5" s="25">
        <v>155101001</v>
      </c>
      <c r="W5" s="25" t="s">
        <v>318</v>
      </c>
      <c r="X5" s="25" t="s">
        <v>316</v>
      </c>
      <c r="Y5" s="25" t="s">
        <v>317</v>
      </c>
      <c r="Z5" s="25">
        <v>155101004</v>
      </c>
    </row>
    <row r="6" spans="2:26">
      <c r="B6" s="287"/>
      <c r="C6" s="27" t="s">
        <v>19</v>
      </c>
      <c r="D6" s="12">
        <f>D5+2000</f>
        <v>151105001</v>
      </c>
      <c r="E6" s="10"/>
      <c r="F6" s="291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275"/>
      <c r="R6" s="31" t="s">
        <v>3</v>
      </c>
      <c r="S6" s="25">
        <v>155101001</v>
      </c>
      <c r="T6" s="25">
        <v>155101005</v>
      </c>
      <c r="U6" s="25" t="s">
        <v>315</v>
      </c>
      <c r="V6" s="25" t="s">
        <v>314</v>
      </c>
      <c r="W6" s="25" t="s">
        <v>319</v>
      </c>
      <c r="X6" s="25">
        <v>155101004</v>
      </c>
      <c r="Y6" s="25" t="s">
        <v>321</v>
      </c>
      <c r="Z6" s="25" t="s">
        <v>317</v>
      </c>
    </row>
    <row r="7" spans="2:26">
      <c r="B7" s="287"/>
      <c r="C7" s="27" t="s">
        <v>18</v>
      </c>
      <c r="D7" s="12">
        <f t="shared" si="0"/>
        <v>151106001</v>
      </c>
      <c r="E7" s="10"/>
      <c r="F7" s="291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275"/>
      <c r="R7" s="31" t="s">
        <v>95</v>
      </c>
      <c r="S7" s="23">
        <v>155101004</v>
      </c>
      <c r="T7" s="23">
        <v>155101003</v>
      </c>
      <c r="U7" s="23" t="s">
        <v>314</v>
      </c>
      <c r="V7" s="23" t="s">
        <v>318</v>
      </c>
      <c r="W7" s="23">
        <v>155101002</v>
      </c>
      <c r="X7" s="23" t="s">
        <v>317</v>
      </c>
      <c r="Y7" s="23" t="s">
        <v>319</v>
      </c>
      <c r="Z7" s="23" t="s">
        <v>313</v>
      </c>
    </row>
    <row r="8" spans="2:26">
      <c r="B8" s="287"/>
      <c r="C8" s="27" t="s">
        <v>17</v>
      </c>
      <c r="D8" s="12">
        <f t="shared" si="0"/>
        <v>151107001</v>
      </c>
      <c r="E8" s="10"/>
      <c r="F8" s="291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275"/>
      <c r="R8" s="31" t="s">
        <v>4</v>
      </c>
      <c r="S8" s="23">
        <v>155101006</v>
      </c>
      <c r="T8" s="23">
        <v>155101001</v>
      </c>
      <c r="U8" s="23" t="s">
        <v>316</v>
      </c>
      <c r="V8" s="23" t="s">
        <v>317</v>
      </c>
      <c r="W8" s="23" t="s">
        <v>315</v>
      </c>
      <c r="X8" s="23">
        <v>155101005</v>
      </c>
      <c r="Y8" s="23" t="s">
        <v>320</v>
      </c>
      <c r="Z8" s="23">
        <v>155101002</v>
      </c>
    </row>
    <row r="9" spans="2:26">
      <c r="B9" s="10"/>
      <c r="C9" s="4"/>
      <c r="D9" s="4"/>
      <c r="E9" s="10"/>
      <c r="F9" s="291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275"/>
      <c r="R9" s="31" t="s">
        <v>5</v>
      </c>
      <c r="S9" s="25" t="s">
        <v>316</v>
      </c>
      <c r="T9" s="25">
        <v>155101004</v>
      </c>
      <c r="U9" s="25">
        <v>155101002</v>
      </c>
      <c r="V9" s="25">
        <v>155101005</v>
      </c>
      <c r="W9" s="25" t="s">
        <v>314</v>
      </c>
      <c r="X9" s="25">
        <v>155101001</v>
      </c>
      <c r="Y9" s="25" t="s">
        <v>313</v>
      </c>
      <c r="Z9" s="25" t="s">
        <v>322</v>
      </c>
    </row>
    <row r="10" spans="2:26">
      <c r="B10" s="287" t="s">
        <v>120</v>
      </c>
      <c r="C10" s="27" t="s">
        <v>22</v>
      </c>
      <c r="D10" s="7">
        <f>D3+1000000</f>
        <v>152101001</v>
      </c>
      <c r="E10" s="10"/>
      <c r="F10" s="291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275"/>
      <c r="R10" s="31" t="s">
        <v>6</v>
      </c>
      <c r="S10" s="25" t="s">
        <v>313</v>
      </c>
      <c r="T10" s="25">
        <v>155101006</v>
      </c>
      <c r="U10" s="25" t="s">
        <v>318</v>
      </c>
      <c r="V10" s="25" t="s">
        <v>315</v>
      </c>
      <c r="W10" s="25">
        <v>155101003</v>
      </c>
      <c r="X10" s="25" t="s">
        <v>320</v>
      </c>
      <c r="Y10" s="25">
        <v>155101002</v>
      </c>
      <c r="Z10" s="25">
        <v>155101005</v>
      </c>
    </row>
    <row r="11" spans="2:26">
      <c r="B11" s="287"/>
      <c r="C11" s="27" t="s">
        <v>21</v>
      </c>
      <c r="D11" s="12">
        <f t="shared" ref="D11:D15" si="1">D10+1000</f>
        <v>152102001</v>
      </c>
      <c r="E11" s="10"/>
      <c r="F11" s="291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275"/>
      <c r="R11" s="31" t="s">
        <v>130</v>
      </c>
      <c r="S11" s="23" t="s">
        <v>318</v>
      </c>
      <c r="T11" s="23" t="s">
        <v>316</v>
      </c>
      <c r="U11" s="23">
        <v>155101004</v>
      </c>
      <c r="V11" s="23" t="s">
        <v>316</v>
      </c>
      <c r="W11" s="23">
        <v>155101005</v>
      </c>
      <c r="X11" s="23" t="s">
        <v>314</v>
      </c>
      <c r="Y11" s="23">
        <v>155101001</v>
      </c>
      <c r="Z11" s="23" t="s">
        <v>321</v>
      </c>
    </row>
    <row r="12" spans="2:26">
      <c r="B12" s="287"/>
      <c r="C12" s="27" t="s">
        <v>20</v>
      </c>
      <c r="D12" s="12">
        <f t="shared" si="1"/>
        <v>152103001</v>
      </c>
      <c r="E12" s="10"/>
      <c r="F12" s="291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275"/>
      <c r="R12" s="31" t="s">
        <v>7</v>
      </c>
      <c r="S12" s="23">
        <v>155101003</v>
      </c>
      <c r="T12" s="23" t="s">
        <v>318</v>
      </c>
      <c r="U12" s="23">
        <v>155101006</v>
      </c>
      <c r="V12" s="23">
        <v>155101002</v>
      </c>
      <c r="W12" s="23" t="s">
        <v>316</v>
      </c>
      <c r="X12" s="23" t="s">
        <v>319</v>
      </c>
      <c r="Y12" s="23">
        <v>155101005</v>
      </c>
      <c r="Z12" s="23" t="s">
        <v>314</v>
      </c>
    </row>
    <row r="13" spans="2:26">
      <c r="B13" s="287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287"/>
      <c r="C14" s="27" t="s">
        <v>18</v>
      </c>
      <c r="D14" s="12">
        <f t="shared" si="1"/>
        <v>152105001</v>
      </c>
      <c r="E14" s="10"/>
      <c r="F14" s="8" t="s">
        <v>105</v>
      </c>
      <c r="G14" s="8" t="s">
        <v>106</v>
      </c>
      <c r="H14" s="8" t="s">
        <v>107</v>
      </c>
      <c r="I14" s="9" t="s">
        <v>108</v>
      </c>
      <c r="J14" s="9" t="s">
        <v>109</v>
      </c>
      <c r="K14" s="9" t="s">
        <v>110</v>
      </c>
      <c r="L14" s="9" t="s">
        <v>111</v>
      </c>
      <c r="M14" s="9" t="s">
        <v>112</v>
      </c>
      <c r="Q14" s="257" t="s">
        <v>96</v>
      </c>
      <c r="R14" s="257"/>
      <c r="S14" s="257"/>
      <c r="T14" s="257"/>
      <c r="U14" s="22" t="s">
        <v>97</v>
      </c>
    </row>
    <row r="15" spans="2:26" ht="16.5" customHeight="1">
      <c r="B15" s="287"/>
      <c r="C15" s="27" t="s">
        <v>17</v>
      </c>
      <c r="D15" s="12">
        <f t="shared" si="1"/>
        <v>152106001</v>
      </c>
      <c r="E15" s="10"/>
      <c r="F15" s="286" t="s">
        <v>100</v>
      </c>
      <c r="G15" s="13" t="s">
        <v>0</v>
      </c>
      <c r="H15" s="17" t="s">
        <v>8</v>
      </c>
      <c r="I15" s="13"/>
      <c r="J15" s="13"/>
      <c r="K15" s="13"/>
      <c r="L15" s="13"/>
      <c r="M15" s="17" t="s">
        <v>8</v>
      </c>
      <c r="Q15" s="283" t="s">
        <v>417</v>
      </c>
      <c r="R15" s="283"/>
      <c r="S15" s="283"/>
      <c r="T15" s="283"/>
      <c r="U15" s="24">
        <v>155101001</v>
      </c>
    </row>
    <row r="16" spans="2:26">
      <c r="B16" s="10"/>
      <c r="C16" s="4"/>
      <c r="D16" s="4"/>
      <c r="E16" s="10"/>
      <c r="F16" s="288"/>
      <c r="G16" s="13" t="s">
        <v>1</v>
      </c>
      <c r="H16" s="13"/>
      <c r="I16" s="17" t="s">
        <v>8</v>
      </c>
      <c r="J16" s="17" t="s">
        <v>8</v>
      </c>
      <c r="K16" s="15"/>
      <c r="L16" s="13"/>
      <c r="M16" s="13"/>
      <c r="Q16" s="283" t="s">
        <v>418</v>
      </c>
      <c r="R16" s="283"/>
      <c r="S16" s="283"/>
      <c r="T16" s="283"/>
      <c r="U16" s="24">
        <v>155101002</v>
      </c>
    </row>
    <row r="17" spans="2:21">
      <c r="B17" s="287" t="s">
        <v>101</v>
      </c>
      <c r="C17" s="27" t="s">
        <v>22</v>
      </c>
      <c r="D17" s="7">
        <f>D10+1000000</f>
        <v>153101001</v>
      </c>
      <c r="E17" s="10"/>
      <c r="F17" s="288"/>
      <c r="G17" s="18" t="s">
        <v>2</v>
      </c>
      <c r="H17" s="18"/>
      <c r="I17" s="18"/>
      <c r="J17" s="19"/>
      <c r="K17" s="17" t="s">
        <v>8</v>
      </c>
      <c r="L17" s="17" t="s">
        <v>8</v>
      </c>
      <c r="M17" s="18"/>
      <c r="Q17" s="283" t="s">
        <v>420</v>
      </c>
      <c r="R17" s="283"/>
      <c r="S17" s="283"/>
      <c r="T17" s="283"/>
      <c r="U17" s="24">
        <v>155101003</v>
      </c>
    </row>
    <row r="18" spans="2:21">
      <c r="B18" s="287"/>
      <c r="C18" s="27" t="s">
        <v>21</v>
      </c>
      <c r="D18" s="12">
        <f t="shared" ref="D18:D22" si="2">D17+1000</f>
        <v>153102001</v>
      </c>
      <c r="E18" s="10"/>
      <c r="F18" s="288"/>
      <c r="G18" s="18" t="s">
        <v>3</v>
      </c>
      <c r="H18" s="17" t="s">
        <v>8</v>
      </c>
      <c r="I18" s="18"/>
      <c r="J18" s="17" t="s">
        <v>8</v>
      </c>
      <c r="K18" s="18"/>
      <c r="L18" s="18"/>
      <c r="M18" s="18"/>
      <c r="Q18" s="284" t="s">
        <v>421</v>
      </c>
      <c r="R18" s="284"/>
      <c r="S18" s="284"/>
      <c r="T18" s="284"/>
      <c r="U18" s="26">
        <v>155101004</v>
      </c>
    </row>
    <row r="19" spans="2:21">
      <c r="B19" s="287"/>
      <c r="C19" s="27" t="s">
        <v>20</v>
      </c>
      <c r="D19" s="12">
        <f t="shared" si="2"/>
        <v>153103001</v>
      </c>
      <c r="E19" s="10"/>
      <c r="F19" s="288"/>
      <c r="G19" s="13" t="s">
        <v>23</v>
      </c>
      <c r="H19" s="13"/>
      <c r="I19" s="17" t="s">
        <v>8</v>
      </c>
      <c r="J19" s="13"/>
      <c r="K19" s="17" t="s">
        <v>8</v>
      </c>
      <c r="L19" s="13"/>
      <c r="M19" s="13"/>
      <c r="Q19" s="284" t="s">
        <v>422</v>
      </c>
      <c r="R19" s="284"/>
      <c r="S19" s="284"/>
      <c r="T19" s="284"/>
      <c r="U19" s="26">
        <v>155101005</v>
      </c>
    </row>
    <row r="20" spans="2:21">
      <c r="B20" s="287"/>
      <c r="C20" s="27" t="s">
        <v>19</v>
      </c>
      <c r="D20" s="12">
        <f t="shared" si="2"/>
        <v>153104001</v>
      </c>
      <c r="E20" s="10"/>
      <c r="F20" s="288"/>
      <c r="G20" s="13" t="s">
        <v>4</v>
      </c>
      <c r="H20" s="13"/>
      <c r="I20" s="13"/>
      <c r="J20" s="13"/>
      <c r="K20" s="15"/>
      <c r="L20" s="17" t="s">
        <v>8</v>
      </c>
      <c r="M20" s="17" t="s">
        <v>8</v>
      </c>
      <c r="Q20" s="284" t="s">
        <v>423</v>
      </c>
      <c r="R20" s="284"/>
      <c r="S20" s="284"/>
      <c r="T20" s="284"/>
      <c r="U20" s="26">
        <v>155101006</v>
      </c>
    </row>
    <row r="21" spans="2:21">
      <c r="B21" s="287"/>
      <c r="C21" s="27" t="s">
        <v>18</v>
      </c>
      <c r="D21" s="12">
        <f t="shared" si="2"/>
        <v>153105001</v>
      </c>
      <c r="E21" s="10"/>
      <c r="F21" s="288"/>
      <c r="G21" s="18" t="s">
        <v>5</v>
      </c>
      <c r="H21" s="17" t="s">
        <v>8</v>
      </c>
      <c r="I21" s="18"/>
      <c r="J21" s="19"/>
      <c r="K21" s="18"/>
      <c r="L21" s="17" t="s">
        <v>8</v>
      </c>
      <c r="M21" s="18"/>
      <c r="Q21" s="283" t="s">
        <v>419</v>
      </c>
      <c r="R21" s="283"/>
      <c r="S21" s="283"/>
      <c r="T21" s="283"/>
      <c r="U21" s="24" t="s">
        <v>323</v>
      </c>
    </row>
    <row r="22" spans="2:21">
      <c r="B22" s="287"/>
      <c r="C22" s="27" t="s">
        <v>17</v>
      </c>
      <c r="D22" s="12">
        <f t="shared" si="2"/>
        <v>153106001</v>
      </c>
      <c r="E22" s="10"/>
      <c r="F22" s="289"/>
      <c r="G22" s="18" t="s">
        <v>6</v>
      </c>
      <c r="H22" s="18"/>
      <c r="I22" s="17" t="s">
        <v>8</v>
      </c>
      <c r="J22" s="18"/>
      <c r="K22" s="18"/>
      <c r="L22" s="18"/>
      <c r="M22" s="17" t="s">
        <v>8</v>
      </c>
      <c r="Q22" s="283" t="s">
        <v>424</v>
      </c>
      <c r="R22" s="283"/>
      <c r="S22" s="283"/>
      <c r="T22" s="283"/>
      <c r="U22" s="24" t="s">
        <v>324</v>
      </c>
    </row>
    <row r="23" spans="2:21">
      <c r="B23" s="10"/>
      <c r="C23" s="4"/>
      <c r="D23" s="4"/>
      <c r="E23" s="10"/>
      <c r="Q23" s="283" t="s">
        <v>425</v>
      </c>
      <c r="R23" s="283"/>
      <c r="S23" s="283"/>
      <c r="T23" s="283"/>
      <c r="U23" s="24" t="s">
        <v>325</v>
      </c>
    </row>
    <row r="24" spans="2:21" ht="16.5" customHeight="1">
      <c r="B24" s="287" t="s">
        <v>102</v>
      </c>
      <c r="C24" s="27" t="s">
        <v>22</v>
      </c>
      <c r="D24" s="7">
        <f>D17+1000000</f>
        <v>154101001</v>
      </c>
      <c r="E24" s="10"/>
      <c r="F24" s="8" t="s">
        <v>105</v>
      </c>
      <c r="G24" s="8" t="s">
        <v>106</v>
      </c>
      <c r="H24" s="5" t="s">
        <v>9</v>
      </c>
      <c r="I24" s="5" t="s">
        <v>10</v>
      </c>
      <c r="J24" s="5" t="s">
        <v>11</v>
      </c>
      <c r="K24" s="5" t="s">
        <v>12</v>
      </c>
      <c r="L24" s="5" t="s">
        <v>13</v>
      </c>
      <c r="M24" s="5" t="s">
        <v>14</v>
      </c>
      <c r="N24" s="5" t="s">
        <v>15</v>
      </c>
      <c r="O24" s="5" t="s">
        <v>16</v>
      </c>
      <c r="Q24" s="284" t="s">
        <v>426</v>
      </c>
      <c r="R24" s="284"/>
      <c r="S24" s="284"/>
      <c r="T24" s="284"/>
      <c r="U24" s="26" t="s">
        <v>326</v>
      </c>
    </row>
    <row r="25" spans="2:21" ht="16.5" customHeight="1">
      <c r="B25" s="287"/>
      <c r="C25" s="27" t="s">
        <v>21</v>
      </c>
      <c r="D25" s="12">
        <f>D24+1000</f>
        <v>154102001</v>
      </c>
      <c r="E25" s="10"/>
      <c r="F25" s="286" t="s">
        <v>94</v>
      </c>
      <c r="G25" s="14" t="s">
        <v>113</v>
      </c>
      <c r="H25" s="17" t="s">
        <v>8</v>
      </c>
      <c r="I25" s="17" t="s">
        <v>8</v>
      </c>
      <c r="J25" s="17" t="s">
        <v>8</v>
      </c>
      <c r="K25" s="17" t="s">
        <v>8</v>
      </c>
      <c r="L25" s="6"/>
      <c r="M25" s="6"/>
      <c r="N25" s="6"/>
      <c r="O25" s="6"/>
      <c r="Q25" s="284" t="s">
        <v>427</v>
      </c>
      <c r="R25" s="284"/>
      <c r="S25" s="284"/>
      <c r="T25" s="284"/>
      <c r="U25" s="26" t="s">
        <v>327</v>
      </c>
    </row>
    <row r="26" spans="2:21" ht="16.5" customHeight="1">
      <c r="B26" s="287"/>
      <c r="C26" s="27" t="s">
        <v>20</v>
      </c>
      <c r="D26" s="12">
        <f t="shared" ref="D26:D29" si="3">D25+1000</f>
        <v>154103001</v>
      </c>
      <c r="E26" s="10"/>
      <c r="F26" s="280"/>
      <c r="G26" s="14" t="s">
        <v>114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6"/>
      <c r="O26" s="6"/>
      <c r="Q26" s="284" t="s">
        <v>428</v>
      </c>
      <c r="R26" s="284"/>
      <c r="S26" s="284"/>
      <c r="T26" s="284"/>
      <c r="U26" s="26" t="s">
        <v>332</v>
      </c>
    </row>
    <row r="27" spans="2:21" ht="16.5" customHeight="1">
      <c r="B27" s="287"/>
      <c r="C27" s="27" t="s">
        <v>19</v>
      </c>
      <c r="D27" s="12">
        <f t="shared" si="3"/>
        <v>154104001</v>
      </c>
      <c r="E27" s="10"/>
      <c r="F27" s="280"/>
      <c r="G27" s="18" t="s">
        <v>115</v>
      </c>
      <c r="H27" s="18"/>
      <c r="I27" s="18"/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Q27" s="285" t="s">
        <v>429</v>
      </c>
      <c r="R27" s="285"/>
      <c r="S27" s="285"/>
      <c r="T27" s="285"/>
      <c r="U27" s="139" t="s">
        <v>330</v>
      </c>
    </row>
    <row r="28" spans="2:21" ht="16.5" customHeight="1">
      <c r="B28" s="287"/>
      <c r="C28" s="27" t="s">
        <v>18</v>
      </c>
      <c r="D28" s="12">
        <f t="shared" si="3"/>
        <v>154105001</v>
      </c>
      <c r="E28" s="10"/>
      <c r="F28" s="280"/>
      <c r="G28" s="18" t="s">
        <v>116</v>
      </c>
      <c r="H28" s="18"/>
      <c r="I28" s="18"/>
      <c r="J28" s="18"/>
      <c r="K28" s="18"/>
      <c r="L28" s="17" t="s">
        <v>8</v>
      </c>
      <c r="M28" s="17" t="s">
        <v>8</v>
      </c>
      <c r="N28" s="17" t="s">
        <v>8</v>
      </c>
      <c r="O28" s="17" t="s">
        <v>8</v>
      </c>
      <c r="Q28" s="285" t="s">
        <v>430</v>
      </c>
      <c r="R28" s="285"/>
      <c r="S28" s="285"/>
      <c r="T28" s="285"/>
      <c r="U28" s="139" t="s">
        <v>328</v>
      </c>
    </row>
    <row r="29" spans="2:21" ht="16.5" customHeight="1">
      <c r="B29" s="287"/>
      <c r="C29" s="27" t="s">
        <v>17</v>
      </c>
      <c r="D29" s="12">
        <f t="shared" si="3"/>
        <v>154106001</v>
      </c>
      <c r="E29" s="10"/>
      <c r="F29" s="280"/>
      <c r="G29" s="14" t="s">
        <v>117</v>
      </c>
      <c r="H29" s="6"/>
      <c r="I29" s="6"/>
      <c r="J29" s="6"/>
      <c r="K29" s="6"/>
      <c r="L29" s="6"/>
      <c r="M29" s="6"/>
      <c r="N29" s="6"/>
      <c r="O29" s="6"/>
      <c r="Q29" s="285" t="s">
        <v>431</v>
      </c>
      <c r="R29" s="285"/>
      <c r="S29" s="285"/>
      <c r="T29" s="285"/>
      <c r="U29" s="139" t="s">
        <v>331</v>
      </c>
    </row>
    <row r="30" spans="2:21" ht="16.5" customHeight="1">
      <c r="B30" s="10"/>
      <c r="C30" s="10"/>
      <c r="D30" s="10"/>
      <c r="E30" s="10"/>
      <c r="F30" s="280"/>
      <c r="G30" s="14" t="s">
        <v>118</v>
      </c>
      <c r="H30" s="6"/>
      <c r="I30" s="6"/>
      <c r="J30" s="6"/>
      <c r="K30" s="6"/>
      <c r="L30" s="6"/>
      <c r="M30" s="6"/>
      <c r="N30" s="6"/>
      <c r="O30" s="6"/>
      <c r="Q30" s="285" t="s">
        <v>432</v>
      </c>
      <c r="R30" s="285"/>
      <c r="S30" s="285"/>
      <c r="T30" s="285"/>
      <c r="U30" s="139" t="s">
        <v>329</v>
      </c>
    </row>
    <row r="31" spans="2:21" ht="16.5" customHeight="1">
      <c r="B31" s="10"/>
      <c r="C31" s="10"/>
      <c r="D31" s="10"/>
      <c r="E31" s="10"/>
      <c r="F31" s="281"/>
      <c r="G31" s="137" t="s">
        <v>119</v>
      </c>
      <c r="H31" s="20"/>
      <c r="I31" s="20"/>
      <c r="J31" s="20"/>
      <c r="K31" s="20"/>
      <c r="L31" s="20"/>
      <c r="M31" s="20"/>
      <c r="N31" s="20"/>
      <c r="O31" s="20"/>
    </row>
    <row r="32" spans="2:21">
      <c r="P32" s="16"/>
    </row>
    <row r="33" spans="6:25">
      <c r="F33" s="21" t="s">
        <v>105</v>
      </c>
      <c r="G33" s="21" t="s">
        <v>106</v>
      </c>
      <c r="H33" s="22" t="s">
        <v>9</v>
      </c>
      <c r="I33" s="22" t="s">
        <v>10</v>
      </c>
      <c r="J33" s="22" t="s">
        <v>11</v>
      </c>
      <c r="K33" s="22" t="s">
        <v>12</v>
      </c>
      <c r="L33" s="22" t="s">
        <v>13</v>
      </c>
      <c r="M33" s="22" t="s">
        <v>14</v>
      </c>
      <c r="N33" s="22" t="s">
        <v>15</v>
      </c>
      <c r="O33" s="22" t="s">
        <v>16</v>
      </c>
      <c r="Q33" s="285" t="s">
        <v>401</v>
      </c>
      <c r="R33" s="285"/>
      <c r="S33" s="285"/>
      <c r="T33" s="285"/>
      <c r="U33" s="139" t="s">
        <v>402</v>
      </c>
    </row>
    <row r="34" spans="6:25" ht="16.5" customHeight="1">
      <c r="F34" s="275" t="s">
        <v>128</v>
      </c>
      <c r="G34" s="23" t="s">
        <v>121</v>
      </c>
      <c r="H34" s="17" t="s">
        <v>8</v>
      </c>
      <c r="I34" s="28"/>
      <c r="J34" s="17" t="s">
        <v>8</v>
      </c>
      <c r="K34" s="28"/>
      <c r="L34" s="17" t="s">
        <v>8</v>
      </c>
      <c r="M34" s="28"/>
      <c r="N34" s="17" t="s">
        <v>8</v>
      </c>
      <c r="O34" s="28"/>
      <c r="Q34" s="285" t="s">
        <v>403</v>
      </c>
      <c r="R34" s="285"/>
      <c r="S34" s="285"/>
      <c r="T34" s="285"/>
      <c r="U34" s="139" t="s">
        <v>406</v>
      </c>
    </row>
    <row r="35" spans="6:25">
      <c r="F35" s="275"/>
      <c r="G35" s="23" t="s">
        <v>122</v>
      </c>
      <c r="H35" s="17" t="s">
        <v>8</v>
      </c>
      <c r="I35" s="28"/>
      <c r="J35" s="17" t="s">
        <v>8</v>
      </c>
      <c r="K35" s="28"/>
      <c r="L35" s="17" t="s">
        <v>8</v>
      </c>
      <c r="M35" s="28"/>
      <c r="N35" s="17" t="s">
        <v>8</v>
      </c>
      <c r="O35" s="28"/>
      <c r="Q35" s="285" t="s">
        <v>404</v>
      </c>
      <c r="R35" s="285"/>
      <c r="S35" s="285"/>
      <c r="T35" s="285"/>
      <c r="U35" s="139" t="s">
        <v>407</v>
      </c>
    </row>
    <row r="36" spans="6:25">
      <c r="F36" s="275"/>
      <c r="G36" s="25" t="s">
        <v>123</v>
      </c>
      <c r="H36" s="17" t="s">
        <v>8</v>
      </c>
      <c r="I36" s="25"/>
      <c r="J36" s="17" t="s">
        <v>8</v>
      </c>
      <c r="K36" s="25"/>
      <c r="L36" s="17" t="s">
        <v>8</v>
      </c>
      <c r="M36" s="25"/>
      <c r="N36" s="17" t="s">
        <v>8</v>
      </c>
      <c r="O36" s="25"/>
      <c r="Q36" s="285" t="s">
        <v>405</v>
      </c>
      <c r="R36" s="285"/>
      <c r="S36" s="285"/>
      <c r="T36" s="285"/>
      <c r="U36" s="139" t="s">
        <v>408</v>
      </c>
    </row>
    <row r="37" spans="6:25">
      <c r="F37" s="275"/>
      <c r="G37" s="25" t="s">
        <v>124</v>
      </c>
      <c r="H37" s="25"/>
      <c r="I37" s="17" t="s">
        <v>8</v>
      </c>
      <c r="J37" s="25"/>
      <c r="K37" s="17" t="s">
        <v>8</v>
      </c>
      <c r="L37" s="25"/>
      <c r="M37" s="17" t="s">
        <v>8</v>
      </c>
      <c r="N37" s="25"/>
      <c r="O37" s="17" t="s">
        <v>8</v>
      </c>
    </row>
    <row r="38" spans="6:25">
      <c r="F38" s="275"/>
      <c r="G38" s="23" t="s">
        <v>125</v>
      </c>
      <c r="H38" s="28"/>
      <c r="I38" s="17" t="s">
        <v>8</v>
      </c>
      <c r="J38" s="28"/>
      <c r="K38" s="17" t="s">
        <v>8</v>
      </c>
      <c r="L38" s="28"/>
      <c r="M38" s="17" t="s">
        <v>8</v>
      </c>
      <c r="N38" s="28"/>
      <c r="O38" s="17" t="s">
        <v>8</v>
      </c>
      <c r="Q38" s="141"/>
      <c r="R38" s="140" t="s">
        <v>9</v>
      </c>
      <c r="S38" s="140" t="s">
        <v>10</v>
      </c>
      <c r="T38" s="140" t="s">
        <v>11</v>
      </c>
      <c r="U38" s="140" t="s">
        <v>12</v>
      </c>
      <c r="V38" s="140" t="s">
        <v>13</v>
      </c>
      <c r="W38" s="140" t="s">
        <v>14</v>
      </c>
      <c r="X38" s="140" t="s">
        <v>15</v>
      </c>
      <c r="Y38" s="140" t="s">
        <v>16</v>
      </c>
    </row>
    <row r="39" spans="6:25">
      <c r="F39" s="275"/>
      <c r="G39" s="23" t="s">
        <v>126</v>
      </c>
      <c r="H39" s="28"/>
      <c r="I39" s="17" t="s">
        <v>8</v>
      </c>
      <c r="J39" s="28"/>
      <c r="K39" s="17" t="s">
        <v>8</v>
      </c>
      <c r="L39" s="28"/>
      <c r="M39" s="17" t="s">
        <v>8</v>
      </c>
      <c r="N39" s="28"/>
      <c r="O39" s="17" t="s">
        <v>8</v>
      </c>
      <c r="Q39" s="23" t="s">
        <v>409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F40" s="282" t="s">
        <v>127</v>
      </c>
      <c r="G40" s="29" t="s">
        <v>121</v>
      </c>
      <c r="H40" s="17" t="s">
        <v>8</v>
      </c>
      <c r="I40" s="17" t="s">
        <v>8</v>
      </c>
      <c r="J40" s="17" t="s">
        <v>8</v>
      </c>
      <c r="K40" s="17" t="s">
        <v>8</v>
      </c>
      <c r="L40" s="30"/>
      <c r="M40" s="17" t="s">
        <v>8</v>
      </c>
      <c r="N40" s="17" t="s">
        <v>8</v>
      </c>
      <c r="O40" s="17" t="s">
        <v>8</v>
      </c>
      <c r="Q40" s="23" t="s">
        <v>410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282"/>
      <c r="G41" s="29" t="s">
        <v>122</v>
      </c>
      <c r="H41" s="17" t="s">
        <v>8</v>
      </c>
      <c r="I41" s="17" t="s">
        <v>8</v>
      </c>
      <c r="J41" s="17" t="s">
        <v>8</v>
      </c>
      <c r="K41" s="30"/>
      <c r="L41" s="17" t="s">
        <v>8</v>
      </c>
      <c r="M41" s="17" t="s">
        <v>8</v>
      </c>
      <c r="N41" s="17" t="s">
        <v>8</v>
      </c>
      <c r="O41" s="17" t="s">
        <v>8</v>
      </c>
    </row>
    <row r="42" spans="6:25">
      <c r="F42" s="282"/>
      <c r="G42" s="25" t="s">
        <v>123</v>
      </c>
      <c r="H42" s="17" t="s">
        <v>8</v>
      </c>
      <c r="I42" s="17" t="s">
        <v>8</v>
      </c>
      <c r="J42" s="25"/>
      <c r="K42" s="17" t="s">
        <v>8</v>
      </c>
      <c r="L42" s="17" t="s">
        <v>8</v>
      </c>
      <c r="M42" s="17" t="s">
        <v>8</v>
      </c>
      <c r="N42" s="17" t="s">
        <v>8</v>
      </c>
      <c r="O42" s="25"/>
    </row>
    <row r="43" spans="6:25">
      <c r="F43" s="282"/>
      <c r="G43" s="25" t="s">
        <v>124</v>
      </c>
      <c r="H43" s="17" t="s">
        <v>8</v>
      </c>
      <c r="I43" s="25"/>
      <c r="J43" s="17" t="s">
        <v>8</v>
      </c>
      <c r="K43" s="17" t="s">
        <v>8</v>
      </c>
      <c r="L43" s="17" t="s">
        <v>8</v>
      </c>
      <c r="M43" s="17" t="s">
        <v>8</v>
      </c>
      <c r="N43" s="25"/>
      <c r="O43" s="17" t="s">
        <v>8</v>
      </c>
    </row>
    <row r="44" spans="6:25">
      <c r="F44" s="282"/>
      <c r="G44" s="29" t="s">
        <v>125</v>
      </c>
      <c r="H44" s="30"/>
      <c r="I44" s="17" t="s">
        <v>8</v>
      </c>
      <c r="J44" s="17" t="s">
        <v>8</v>
      </c>
      <c r="K44" s="17" t="s">
        <v>8</v>
      </c>
      <c r="L44" s="17" t="s">
        <v>8</v>
      </c>
      <c r="M44" s="30"/>
      <c r="N44" s="17" t="s">
        <v>8</v>
      </c>
      <c r="O44" s="17" t="s">
        <v>8</v>
      </c>
    </row>
    <row r="45" spans="6:25">
      <c r="F45" s="275" t="s">
        <v>129</v>
      </c>
      <c r="G45" s="31" t="s">
        <v>121</v>
      </c>
      <c r="H45" s="17" t="s">
        <v>8</v>
      </c>
      <c r="I45" s="17" t="s">
        <v>8</v>
      </c>
      <c r="J45" s="32"/>
      <c r="K45" s="17" t="s">
        <v>8</v>
      </c>
      <c r="L45" s="32"/>
      <c r="M45" s="17" t="s">
        <v>8</v>
      </c>
      <c r="N45" s="17" t="s">
        <v>8</v>
      </c>
      <c r="O45" s="32"/>
    </row>
    <row r="46" spans="6:25">
      <c r="F46" s="275"/>
      <c r="G46" s="31" t="s">
        <v>122</v>
      </c>
      <c r="H46" s="17" t="s">
        <v>8</v>
      </c>
      <c r="I46" s="32"/>
      <c r="J46" s="17" t="s">
        <v>8</v>
      </c>
      <c r="K46" s="17" t="s">
        <v>8</v>
      </c>
      <c r="L46" s="32"/>
      <c r="M46" s="17" t="s">
        <v>8</v>
      </c>
      <c r="N46" s="32"/>
      <c r="O46" s="17" t="s">
        <v>8</v>
      </c>
    </row>
    <row r="47" spans="6:25">
      <c r="F47" s="275"/>
      <c r="G47" s="25" t="s">
        <v>123</v>
      </c>
      <c r="H47" s="17" t="s">
        <v>8</v>
      </c>
      <c r="I47" s="25"/>
      <c r="J47" s="17" t="s">
        <v>8</v>
      </c>
      <c r="K47" s="25"/>
      <c r="L47" s="17" t="s">
        <v>8</v>
      </c>
      <c r="M47" s="17" t="s">
        <v>8</v>
      </c>
      <c r="N47" s="25"/>
      <c r="O47" s="17" t="s">
        <v>8</v>
      </c>
    </row>
    <row r="48" spans="6:25">
      <c r="F48" s="275"/>
      <c r="G48" s="25" t="s">
        <v>124</v>
      </c>
      <c r="H48" s="25"/>
      <c r="I48" s="17" t="s">
        <v>8</v>
      </c>
      <c r="J48" s="17" t="s">
        <v>8</v>
      </c>
      <c r="K48" s="25"/>
      <c r="L48" s="17" t="s">
        <v>8</v>
      </c>
      <c r="M48" s="25"/>
      <c r="N48" s="17" t="s">
        <v>8</v>
      </c>
      <c r="O48" s="17" t="s">
        <v>8</v>
      </c>
    </row>
    <row r="49" spans="6:15">
      <c r="F49" s="275"/>
      <c r="G49" s="31" t="s">
        <v>125</v>
      </c>
      <c r="H49" s="32"/>
      <c r="I49" s="17" t="s">
        <v>8</v>
      </c>
      <c r="J49" s="32"/>
      <c r="K49" s="17" t="s">
        <v>8</v>
      </c>
      <c r="L49" s="17" t="s">
        <v>8</v>
      </c>
      <c r="M49" s="32"/>
      <c r="N49" s="17" t="s">
        <v>8</v>
      </c>
      <c r="O49" s="32"/>
    </row>
  </sheetData>
  <mergeCells count="32">
    <mergeCell ref="B3:B8"/>
    <mergeCell ref="B10:B15"/>
    <mergeCell ref="B17:B22"/>
    <mergeCell ref="B24:B29"/>
    <mergeCell ref="Q3:Q12"/>
    <mergeCell ref="F15:F2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F3:F12"/>
    <mergeCell ref="F34:F39"/>
    <mergeCell ref="F40:F44"/>
    <mergeCell ref="F45:F49"/>
    <mergeCell ref="Q23:T23"/>
    <mergeCell ref="Q24:T24"/>
    <mergeCell ref="Q30:T30"/>
    <mergeCell ref="Q25:T25"/>
    <mergeCell ref="Q26:T26"/>
    <mergeCell ref="Q27:T27"/>
    <mergeCell ref="Q28:T28"/>
    <mergeCell ref="Q29:T29"/>
    <mergeCell ref="F25:F31"/>
    <mergeCell ref="Q33:T33"/>
    <mergeCell ref="Q34:T34"/>
    <mergeCell ref="Q35:T35"/>
    <mergeCell ref="Q36:T3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29"/>
  <sheetViews>
    <sheetView workbookViewId="0">
      <selection activeCell="F32" sqref="F32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177</v>
      </c>
      <c r="C2" s="33" t="s">
        <v>178</v>
      </c>
      <c r="D2" s="33" t="s">
        <v>175</v>
      </c>
      <c r="E2" s="33" t="s">
        <v>173</v>
      </c>
      <c r="F2" s="33" t="s">
        <v>174</v>
      </c>
      <c r="G2" s="33" t="s">
        <v>176</v>
      </c>
      <c r="I2" s="33" t="s">
        <v>177</v>
      </c>
      <c r="J2" s="33" t="s">
        <v>178</v>
      </c>
      <c r="K2" s="33" t="s">
        <v>175</v>
      </c>
      <c r="L2" s="33" t="s">
        <v>173</v>
      </c>
      <c r="M2" s="33" t="s">
        <v>174</v>
      </c>
      <c r="N2" s="33" t="s">
        <v>176</v>
      </c>
    </row>
    <row r="3" spans="2:14">
      <c r="B3" s="259" t="s">
        <v>166</v>
      </c>
      <c r="C3" s="34" t="s">
        <v>143</v>
      </c>
      <c r="D3" s="40" t="s">
        <v>183</v>
      </c>
      <c r="E3" s="35">
        <v>2</v>
      </c>
      <c r="F3" s="35">
        <v>3</v>
      </c>
      <c r="G3" s="35">
        <v>100</v>
      </c>
      <c r="I3" s="259" t="s">
        <v>169</v>
      </c>
      <c r="J3" s="36" t="s">
        <v>131</v>
      </c>
      <c r="K3" s="40" t="s">
        <v>183</v>
      </c>
      <c r="L3" s="131">
        <v>5000</v>
      </c>
      <c r="M3" s="131">
        <v>5500</v>
      </c>
      <c r="N3" s="35">
        <v>100</v>
      </c>
    </row>
    <row r="4" spans="2:14">
      <c r="B4" s="259"/>
      <c r="C4" s="34" t="s">
        <v>144</v>
      </c>
      <c r="D4" s="40" t="s">
        <v>183</v>
      </c>
      <c r="E4" s="35">
        <v>4</v>
      </c>
      <c r="F4" s="35">
        <v>5</v>
      </c>
      <c r="G4" s="35">
        <v>100</v>
      </c>
      <c r="I4" s="259"/>
      <c r="J4" s="36" t="s">
        <v>132</v>
      </c>
      <c r="K4" s="40" t="s">
        <v>183</v>
      </c>
      <c r="L4" s="131">
        <v>7500</v>
      </c>
      <c r="M4" s="131">
        <v>8250</v>
      </c>
      <c r="N4" s="35">
        <v>100</v>
      </c>
    </row>
    <row r="5" spans="2:14">
      <c r="B5" s="259"/>
      <c r="C5" s="34" t="s">
        <v>145</v>
      </c>
      <c r="D5" s="40" t="s">
        <v>183</v>
      </c>
      <c r="E5" s="35">
        <v>8</v>
      </c>
      <c r="F5" s="35">
        <v>10</v>
      </c>
      <c r="G5" s="35">
        <v>100</v>
      </c>
      <c r="I5" s="259"/>
      <c r="J5" s="36" t="s">
        <v>133</v>
      </c>
      <c r="K5" s="40" t="s">
        <v>183</v>
      </c>
      <c r="L5" s="131">
        <v>11250</v>
      </c>
      <c r="M5" s="131">
        <v>12375</v>
      </c>
      <c r="N5" s="35">
        <v>100</v>
      </c>
    </row>
    <row r="6" spans="2:14">
      <c r="B6" s="259"/>
      <c r="C6" s="34" t="s">
        <v>146</v>
      </c>
      <c r="D6" s="40" t="s">
        <v>183</v>
      </c>
      <c r="E6" s="35">
        <v>12</v>
      </c>
      <c r="F6" s="35">
        <v>14</v>
      </c>
      <c r="G6" s="35">
        <v>100</v>
      </c>
      <c r="I6" s="259"/>
      <c r="J6" s="36" t="s">
        <v>134</v>
      </c>
      <c r="K6" s="40" t="s">
        <v>183</v>
      </c>
      <c r="L6" s="131">
        <v>16875</v>
      </c>
      <c r="M6" s="131">
        <v>18562</v>
      </c>
      <c r="N6" s="35">
        <v>100</v>
      </c>
    </row>
    <row r="7" spans="2:14">
      <c r="B7" s="259"/>
      <c r="C7" s="34" t="s">
        <v>147</v>
      </c>
      <c r="D7" s="40" t="s">
        <v>183</v>
      </c>
      <c r="E7" s="35">
        <v>15</v>
      </c>
      <c r="F7" s="35">
        <v>17</v>
      </c>
      <c r="G7" s="35">
        <v>100</v>
      </c>
      <c r="I7" s="259"/>
      <c r="J7" s="36" t="s">
        <v>135</v>
      </c>
      <c r="K7" s="40" t="s">
        <v>183</v>
      </c>
      <c r="L7" s="131">
        <v>25312</v>
      </c>
      <c r="M7" s="131">
        <v>27843</v>
      </c>
      <c r="N7" s="35">
        <v>100</v>
      </c>
    </row>
    <row r="8" spans="2:14">
      <c r="B8" s="259"/>
      <c r="C8" s="34" t="s">
        <v>148</v>
      </c>
      <c r="D8" s="40" t="s">
        <v>183</v>
      </c>
      <c r="E8" s="35">
        <v>20</v>
      </c>
      <c r="F8" s="35">
        <v>22</v>
      </c>
      <c r="G8" s="35">
        <v>100</v>
      </c>
      <c r="I8" s="259"/>
      <c r="J8" s="36" t="s">
        <v>136</v>
      </c>
      <c r="K8" s="40" t="s">
        <v>183</v>
      </c>
      <c r="L8" s="131">
        <v>37968</v>
      </c>
      <c r="M8" s="131">
        <v>41764</v>
      </c>
      <c r="N8" s="35">
        <v>100</v>
      </c>
    </row>
    <row r="9" spans="2:14">
      <c r="B9" s="292" t="s">
        <v>167</v>
      </c>
      <c r="C9" s="37" t="s">
        <v>333</v>
      </c>
      <c r="D9" s="38" t="s">
        <v>182</v>
      </c>
      <c r="E9" s="38">
        <v>1</v>
      </c>
      <c r="F9" s="207">
        <v>2</v>
      </c>
      <c r="G9" s="38">
        <v>100</v>
      </c>
      <c r="I9" s="292" t="s">
        <v>170</v>
      </c>
      <c r="J9" s="39" t="s">
        <v>143</v>
      </c>
      <c r="K9" s="41" t="s">
        <v>183</v>
      </c>
      <c r="L9" s="38">
        <v>2</v>
      </c>
      <c r="M9" s="38">
        <v>3</v>
      </c>
      <c r="N9" s="38">
        <v>100</v>
      </c>
    </row>
    <row r="10" spans="2:14">
      <c r="B10" s="292"/>
      <c r="C10" s="293" t="s">
        <v>155</v>
      </c>
      <c r="D10" s="38" t="s">
        <v>182</v>
      </c>
      <c r="E10" s="297">
        <v>1</v>
      </c>
      <c r="F10" s="207">
        <v>2</v>
      </c>
      <c r="G10" s="38">
        <v>72</v>
      </c>
      <c r="I10" s="292"/>
      <c r="J10" s="39" t="s">
        <v>144</v>
      </c>
      <c r="K10" s="41" t="s">
        <v>183</v>
      </c>
      <c r="L10" s="38">
        <v>4</v>
      </c>
      <c r="M10" s="38">
        <v>5</v>
      </c>
      <c r="N10" s="38">
        <v>100</v>
      </c>
    </row>
    <row r="11" spans="2:14">
      <c r="B11" s="292"/>
      <c r="C11" s="293"/>
      <c r="D11" s="38" t="s">
        <v>179</v>
      </c>
      <c r="E11" s="295"/>
      <c r="F11" s="207">
        <v>1</v>
      </c>
      <c r="G11" s="38">
        <v>28</v>
      </c>
      <c r="I11" s="292"/>
      <c r="J11" s="39" t="s">
        <v>145</v>
      </c>
      <c r="K11" s="41" t="s">
        <v>183</v>
      </c>
      <c r="L11" s="38">
        <v>8</v>
      </c>
      <c r="M11" s="38">
        <v>10</v>
      </c>
      <c r="N11" s="38">
        <v>100</v>
      </c>
    </row>
    <row r="12" spans="2:14">
      <c r="B12" s="292"/>
      <c r="C12" s="293" t="s">
        <v>156</v>
      </c>
      <c r="D12" s="38" t="s">
        <v>182</v>
      </c>
      <c r="E12" s="294">
        <v>1</v>
      </c>
      <c r="F12" s="207">
        <v>2</v>
      </c>
      <c r="G12" s="38">
        <v>40</v>
      </c>
      <c r="I12" s="292"/>
      <c r="J12" s="39" t="s">
        <v>146</v>
      </c>
      <c r="K12" s="41" t="s">
        <v>183</v>
      </c>
      <c r="L12" s="38">
        <v>12</v>
      </c>
      <c r="M12" s="38">
        <v>14</v>
      </c>
      <c r="N12" s="38">
        <v>100</v>
      </c>
    </row>
    <row r="13" spans="2:14">
      <c r="B13" s="292"/>
      <c r="C13" s="293"/>
      <c r="D13" s="38" t="s">
        <v>179</v>
      </c>
      <c r="E13" s="295"/>
      <c r="F13" s="207">
        <v>2</v>
      </c>
      <c r="G13" s="38">
        <v>60</v>
      </c>
      <c r="I13" s="292"/>
      <c r="J13" s="39" t="s">
        <v>147</v>
      </c>
      <c r="K13" s="41" t="s">
        <v>183</v>
      </c>
      <c r="L13" s="38">
        <v>15</v>
      </c>
      <c r="M13" s="38">
        <v>17</v>
      </c>
      <c r="N13" s="38">
        <v>100</v>
      </c>
    </row>
    <row r="14" spans="2:14">
      <c r="B14" s="292"/>
      <c r="C14" s="293" t="s">
        <v>157</v>
      </c>
      <c r="D14" s="38" t="s">
        <v>179</v>
      </c>
      <c r="E14" s="294">
        <v>1</v>
      </c>
      <c r="F14" s="207">
        <v>2</v>
      </c>
      <c r="G14" s="38">
        <v>32</v>
      </c>
      <c r="I14" s="292"/>
      <c r="J14" s="39" t="s">
        <v>148</v>
      </c>
      <c r="K14" s="41" t="s">
        <v>183</v>
      </c>
      <c r="L14" s="38">
        <v>20</v>
      </c>
      <c r="M14" s="38">
        <v>22</v>
      </c>
      <c r="N14" s="38">
        <v>100</v>
      </c>
    </row>
    <row r="15" spans="2:14">
      <c r="B15" s="292"/>
      <c r="C15" s="293"/>
      <c r="D15" s="38" t="s">
        <v>180</v>
      </c>
      <c r="E15" s="296"/>
      <c r="F15" s="207">
        <v>2</v>
      </c>
      <c r="G15" s="38">
        <v>52</v>
      </c>
      <c r="I15" s="259" t="s">
        <v>171</v>
      </c>
      <c r="J15" s="36" t="s">
        <v>160</v>
      </c>
      <c r="K15" s="35" t="s">
        <v>183</v>
      </c>
      <c r="L15" s="35">
        <v>20</v>
      </c>
      <c r="M15" s="35">
        <v>22</v>
      </c>
      <c r="N15" s="35">
        <v>100</v>
      </c>
    </row>
    <row r="16" spans="2:14">
      <c r="B16" s="292"/>
      <c r="C16" s="293"/>
      <c r="D16" s="38" t="s">
        <v>181</v>
      </c>
      <c r="E16" s="295"/>
      <c r="F16" s="207">
        <v>1</v>
      </c>
      <c r="G16" s="38">
        <v>16</v>
      </c>
      <c r="I16" s="259"/>
      <c r="J16" s="36" t="s">
        <v>161</v>
      </c>
      <c r="K16" s="35" t="s">
        <v>183</v>
      </c>
      <c r="L16" s="35">
        <v>30</v>
      </c>
      <c r="M16" s="35">
        <v>33</v>
      </c>
      <c r="N16" s="35">
        <v>100</v>
      </c>
    </row>
    <row r="17" spans="2:14">
      <c r="B17" s="292"/>
      <c r="C17" s="293" t="s">
        <v>158</v>
      </c>
      <c r="D17" s="38" t="s">
        <v>179</v>
      </c>
      <c r="E17" s="294">
        <v>1</v>
      </c>
      <c r="F17" s="207">
        <v>2</v>
      </c>
      <c r="G17" s="38">
        <v>32</v>
      </c>
      <c r="I17" s="259"/>
      <c r="J17" s="36" t="s">
        <v>162</v>
      </c>
      <c r="K17" s="35" t="s">
        <v>183</v>
      </c>
      <c r="L17" s="35">
        <v>45</v>
      </c>
      <c r="M17" s="35">
        <v>49</v>
      </c>
      <c r="N17" s="35">
        <v>100</v>
      </c>
    </row>
    <row r="18" spans="2:14">
      <c r="B18" s="292"/>
      <c r="C18" s="293"/>
      <c r="D18" s="38" t="s">
        <v>180</v>
      </c>
      <c r="E18" s="296"/>
      <c r="F18" s="207">
        <v>2</v>
      </c>
      <c r="G18" s="38">
        <v>52</v>
      </c>
      <c r="I18" s="259"/>
      <c r="J18" s="36" t="s">
        <v>163</v>
      </c>
      <c r="K18" s="35" t="s">
        <v>183</v>
      </c>
      <c r="L18" s="35">
        <v>67</v>
      </c>
      <c r="M18" s="35">
        <v>73</v>
      </c>
      <c r="N18" s="35">
        <v>100</v>
      </c>
    </row>
    <row r="19" spans="2:14">
      <c r="B19" s="292"/>
      <c r="C19" s="293"/>
      <c r="D19" s="38" t="s">
        <v>181</v>
      </c>
      <c r="E19" s="295"/>
      <c r="F19" s="207">
        <v>2</v>
      </c>
      <c r="G19" s="38">
        <v>16</v>
      </c>
      <c r="I19" s="259"/>
      <c r="J19" s="36" t="s">
        <v>164</v>
      </c>
      <c r="K19" s="35" t="s">
        <v>183</v>
      </c>
      <c r="L19" s="35">
        <v>100</v>
      </c>
      <c r="M19" s="35">
        <v>110</v>
      </c>
      <c r="N19" s="35">
        <v>100</v>
      </c>
    </row>
    <row r="20" spans="2:14">
      <c r="B20" s="292"/>
      <c r="C20" s="293" t="s">
        <v>159</v>
      </c>
      <c r="D20" s="38" t="s">
        <v>179</v>
      </c>
      <c r="E20" s="294">
        <v>2</v>
      </c>
      <c r="F20" s="207">
        <v>3</v>
      </c>
      <c r="G20" s="38">
        <v>16</v>
      </c>
      <c r="I20" s="259"/>
      <c r="J20" s="36" t="s">
        <v>165</v>
      </c>
      <c r="K20" s="35" t="s">
        <v>183</v>
      </c>
      <c r="L20" s="35">
        <v>150</v>
      </c>
      <c r="M20" s="35">
        <v>165</v>
      </c>
      <c r="N20" s="35">
        <v>100</v>
      </c>
    </row>
    <row r="21" spans="2:14">
      <c r="B21" s="292"/>
      <c r="C21" s="293"/>
      <c r="D21" s="38" t="s">
        <v>180</v>
      </c>
      <c r="E21" s="296"/>
      <c r="F21" s="207">
        <v>3</v>
      </c>
      <c r="G21" s="38">
        <v>52</v>
      </c>
      <c r="I21" s="292" t="s">
        <v>172</v>
      </c>
      <c r="J21" s="39" t="s">
        <v>137</v>
      </c>
      <c r="K21" s="41" t="s">
        <v>183</v>
      </c>
      <c r="L21" s="38">
        <v>2</v>
      </c>
      <c r="M21" s="38">
        <v>3</v>
      </c>
      <c r="N21" s="38">
        <v>100</v>
      </c>
    </row>
    <row r="22" spans="2:14">
      <c r="B22" s="292"/>
      <c r="C22" s="293"/>
      <c r="D22" s="38" t="s">
        <v>181</v>
      </c>
      <c r="E22" s="295"/>
      <c r="F22" s="207">
        <v>2</v>
      </c>
      <c r="G22" s="38">
        <v>32</v>
      </c>
      <c r="I22" s="292"/>
      <c r="J22" s="39" t="s">
        <v>138</v>
      </c>
      <c r="K22" s="41" t="s">
        <v>183</v>
      </c>
      <c r="L22" s="38">
        <v>4</v>
      </c>
      <c r="M22" s="38">
        <v>5</v>
      </c>
      <c r="N22" s="38">
        <v>100</v>
      </c>
    </row>
    <row r="23" spans="2:14">
      <c r="B23" s="259" t="s">
        <v>168</v>
      </c>
      <c r="C23" s="34" t="s">
        <v>149</v>
      </c>
      <c r="D23" s="40" t="s">
        <v>183</v>
      </c>
      <c r="E23" s="35">
        <v>2</v>
      </c>
      <c r="F23" s="35">
        <v>3</v>
      </c>
      <c r="G23" s="35">
        <v>100</v>
      </c>
      <c r="I23" s="292"/>
      <c r="J23" s="39" t="s">
        <v>139</v>
      </c>
      <c r="K23" s="41" t="s">
        <v>183</v>
      </c>
      <c r="L23" s="38">
        <v>6</v>
      </c>
      <c r="M23" s="38">
        <v>7</v>
      </c>
      <c r="N23" s="38">
        <v>100</v>
      </c>
    </row>
    <row r="24" spans="2:14">
      <c r="B24" s="259"/>
      <c r="C24" s="34" t="s">
        <v>150</v>
      </c>
      <c r="D24" s="40" t="s">
        <v>183</v>
      </c>
      <c r="E24" s="35">
        <v>4</v>
      </c>
      <c r="F24" s="35">
        <v>5</v>
      </c>
      <c r="G24" s="35">
        <v>100</v>
      </c>
      <c r="I24" s="292"/>
      <c r="J24" s="39" t="s">
        <v>140</v>
      </c>
      <c r="K24" s="41" t="s">
        <v>183</v>
      </c>
      <c r="L24" s="38">
        <v>8</v>
      </c>
      <c r="M24" s="38">
        <v>9</v>
      </c>
      <c r="N24" s="38">
        <v>100</v>
      </c>
    </row>
    <row r="25" spans="2:14">
      <c r="B25" s="259"/>
      <c r="C25" s="34" t="s">
        <v>151</v>
      </c>
      <c r="D25" s="40" t="s">
        <v>183</v>
      </c>
      <c r="E25" s="35">
        <v>6</v>
      </c>
      <c r="F25" s="35">
        <v>7</v>
      </c>
      <c r="G25" s="35">
        <v>100</v>
      </c>
      <c r="I25" s="292"/>
      <c r="J25" s="39" t="s">
        <v>141</v>
      </c>
      <c r="K25" s="41" t="s">
        <v>183</v>
      </c>
      <c r="L25" s="38">
        <v>10</v>
      </c>
      <c r="M25" s="38">
        <v>11</v>
      </c>
      <c r="N25" s="38">
        <v>100</v>
      </c>
    </row>
    <row r="26" spans="2:14">
      <c r="B26" s="259"/>
      <c r="C26" s="34" t="s">
        <v>152</v>
      </c>
      <c r="D26" s="40" t="s">
        <v>183</v>
      </c>
      <c r="E26" s="35">
        <v>8</v>
      </c>
      <c r="F26" s="35">
        <v>9</v>
      </c>
      <c r="G26" s="35">
        <v>100</v>
      </c>
      <c r="I26" s="292"/>
      <c r="J26" s="39" t="s">
        <v>142</v>
      </c>
      <c r="K26" s="41" t="s">
        <v>183</v>
      </c>
      <c r="L26" s="38">
        <v>13</v>
      </c>
      <c r="M26" s="38">
        <v>15</v>
      </c>
      <c r="N26" s="38">
        <v>100</v>
      </c>
    </row>
    <row r="27" spans="2:14">
      <c r="B27" s="259"/>
      <c r="C27" s="34" t="s">
        <v>153</v>
      </c>
      <c r="D27" s="40" t="s">
        <v>183</v>
      </c>
      <c r="E27" s="35">
        <v>10</v>
      </c>
      <c r="F27" s="35">
        <v>11</v>
      </c>
      <c r="G27" s="35">
        <v>100</v>
      </c>
    </row>
    <row r="28" spans="2:14">
      <c r="B28" s="259"/>
      <c r="C28" s="34" t="s">
        <v>154</v>
      </c>
      <c r="D28" s="40" t="s">
        <v>183</v>
      </c>
      <c r="E28" s="35">
        <v>13</v>
      </c>
      <c r="F28" s="35">
        <v>15</v>
      </c>
      <c r="G28" s="35">
        <v>100</v>
      </c>
      <c r="I28" s="11" t="s">
        <v>295</v>
      </c>
    </row>
    <row r="29" spans="2:14">
      <c r="I29" s="11" t="s">
        <v>433</v>
      </c>
    </row>
  </sheetData>
  <mergeCells count="17">
    <mergeCell ref="E10:E11"/>
    <mergeCell ref="B3:B8"/>
    <mergeCell ref="B9:B22"/>
    <mergeCell ref="B23:B28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44"/>
  <sheetViews>
    <sheetView workbookViewId="0">
      <pane ySplit="4" topLeftCell="A5" activePane="bottomLeft" state="frozen"/>
      <selection pane="bottomLeft" activeCell="N39" sqref="N39"/>
    </sheetView>
  </sheetViews>
  <sheetFormatPr defaultRowHeight="16.5"/>
  <cols>
    <col min="1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25" width="7" style="16" bestFit="1" customWidth="1"/>
    <col min="26" max="26" width="3.625" style="11" customWidth="1"/>
    <col min="27" max="31" width="7" style="16" bestFit="1" customWidth="1"/>
    <col min="32" max="16384" width="9" style="11"/>
  </cols>
  <sheetData>
    <row r="1" spans="3:31" ht="17.25" thickBot="1"/>
    <row r="2" spans="3:31" ht="16.5" customHeight="1">
      <c r="C2" s="316" t="s">
        <v>290</v>
      </c>
      <c r="D2" s="317"/>
      <c r="E2" s="309" t="s">
        <v>291</v>
      </c>
      <c r="F2" s="310"/>
      <c r="G2" s="309" t="s">
        <v>294</v>
      </c>
      <c r="H2" s="319"/>
      <c r="J2" s="304" t="s">
        <v>237</v>
      </c>
      <c r="K2" s="305"/>
      <c r="L2" s="305"/>
      <c r="M2" s="305"/>
      <c r="N2" s="170"/>
      <c r="P2" s="313" t="s">
        <v>235</v>
      </c>
      <c r="Q2" s="314"/>
      <c r="R2" s="314"/>
      <c r="S2" s="314"/>
      <c r="T2" s="314"/>
      <c r="U2" s="314"/>
      <c r="V2" s="314"/>
      <c r="W2" s="314"/>
      <c r="X2" s="314"/>
      <c r="Y2" s="315"/>
      <c r="AA2" s="298" t="s">
        <v>236</v>
      </c>
      <c r="AB2" s="299"/>
      <c r="AC2" s="299"/>
      <c r="AD2" s="299"/>
      <c r="AE2" s="300"/>
    </row>
    <row r="3" spans="3:31" ht="16.5" customHeight="1" thickBot="1">
      <c r="C3" s="307"/>
      <c r="D3" s="318"/>
      <c r="E3" s="311"/>
      <c r="F3" s="312"/>
      <c r="G3" s="311"/>
      <c r="H3" s="320"/>
      <c r="J3" s="306"/>
      <c r="K3" s="257"/>
      <c r="L3" s="257"/>
      <c r="M3" s="257"/>
      <c r="N3" s="171"/>
      <c r="P3" s="307" t="s">
        <v>228</v>
      </c>
      <c r="Q3" s="308"/>
      <c r="R3" s="307" t="s">
        <v>229</v>
      </c>
      <c r="S3" s="308"/>
      <c r="T3" s="307" t="s">
        <v>230</v>
      </c>
      <c r="U3" s="308"/>
      <c r="V3" s="307" t="s">
        <v>231</v>
      </c>
      <c r="W3" s="308"/>
      <c r="X3" s="307" t="s">
        <v>232</v>
      </c>
      <c r="Y3" s="308"/>
      <c r="AA3" s="301"/>
      <c r="AB3" s="302"/>
      <c r="AC3" s="302"/>
      <c r="AD3" s="302"/>
      <c r="AE3" s="303"/>
    </row>
    <row r="4" spans="3:31" ht="17.25" thickBot="1">
      <c r="C4" s="110" t="s">
        <v>233</v>
      </c>
      <c r="D4" s="126" t="s">
        <v>234</v>
      </c>
      <c r="E4" s="111" t="s">
        <v>221</v>
      </c>
      <c r="F4" s="126" t="s">
        <v>222</v>
      </c>
      <c r="G4" s="111" t="s">
        <v>180</v>
      </c>
      <c r="H4" s="112" t="s">
        <v>181</v>
      </c>
      <c r="J4" s="172" t="s">
        <v>223</v>
      </c>
      <c r="K4" s="167" t="s">
        <v>224</v>
      </c>
      <c r="L4" s="167" t="s">
        <v>180</v>
      </c>
      <c r="M4" s="167" t="s">
        <v>181</v>
      </c>
      <c r="N4" s="173" t="s">
        <v>412</v>
      </c>
      <c r="P4" s="89" t="s">
        <v>221</v>
      </c>
      <c r="Q4" s="89" t="s">
        <v>222</v>
      </c>
      <c r="R4" s="89" t="s">
        <v>221</v>
      </c>
      <c r="S4" s="89" t="s">
        <v>222</v>
      </c>
      <c r="T4" s="89" t="s">
        <v>221</v>
      </c>
      <c r="U4" s="89" t="s">
        <v>222</v>
      </c>
      <c r="V4" s="89" t="s">
        <v>221</v>
      </c>
      <c r="W4" s="89" t="s">
        <v>222</v>
      </c>
      <c r="X4" s="89" t="s">
        <v>221</v>
      </c>
      <c r="Y4" s="89" t="s">
        <v>222</v>
      </c>
      <c r="AA4" s="97" t="s">
        <v>228</v>
      </c>
      <c r="AB4" s="21" t="s">
        <v>229</v>
      </c>
      <c r="AC4" s="21" t="s">
        <v>230</v>
      </c>
      <c r="AD4" s="21" t="s">
        <v>231</v>
      </c>
      <c r="AE4" s="98" t="s">
        <v>232</v>
      </c>
    </row>
    <row r="5" spans="3:31" ht="16.5" customHeight="1">
      <c r="C5" s="108" t="s">
        <v>184</v>
      </c>
      <c r="D5" s="123">
        <v>1</v>
      </c>
      <c r="E5" s="109">
        <v>1</v>
      </c>
      <c r="F5" s="127">
        <v>1</v>
      </c>
      <c r="G5" s="91">
        <v>80</v>
      </c>
      <c r="H5" s="94"/>
      <c r="J5" s="91">
        <v>17</v>
      </c>
      <c r="K5" s="44">
        <v>3</v>
      </c>
      <c r="L5" s="95"/>
      <c r="M5" s="95"/>
      <c r="N5" s="94"/>
      <c r="P5" s="85">
        <v>1</v>
      </c>
      <c r="Q5" s="43">
        <v>1</v>
      </c>
      <c r="R5" s="29">
        <v>1</v>
      </c>
      <c r="S5" s="29">
        <v>1</v>
      </c>
      <c r="T5" s="43">
        <v>1</v>
      </c>
      <c r="U5" s="43">
        <v>1</v>
      </c>
      <c r="V5" s="29">
        <v>1</v>
      </c>
      <c r="W5" s="29">
        <v>1</v>
      </c>
      <c r="X5" s="84">
        <v>1</v>
      </c>
      <c r="Y5" s="90">
        <v>2</v>
      </c>
      <c r="AA5" s="91">
        <v>10</v>
      </c>
      <c r="AB5" s="44">
        <v>30</v>
      </c>
      <c r="AC5" s="44">
        <v>50</v>
      </c>
      <c r="AD5" s="44">
        <v>70</v>
      </c>
      <c r="AE5" s="87">
        <v>90</v>
      </c>
    </row>
    <row r="6" spans="3:31">
      <c r="C6" s="108" t="s">
        <v>185</v>
      </c>
      <c r="D6" s="123">
        <v>2</v>
      </c>
      <c r="E6" s="109">
        <f t="shared" ref="E6:E9" si="0">E5</f>
        <v>1</v>
      </c>
      <c r="F6" s="127">
        <f t="shared" ref="F6:F8" si="1">F5</f>
        <v>1</v>
      </c>
      <c r="G6" s="109">
        <f>G5</f>
        <v>80</v>
      </c>
      <c r="H6" s="94"/>
      <c r="J6" s="174">
        <f>J5-0.5</f>
        <v>16.5</v>
      </c>
      <c r="K6" s="168">
        <f>K5+0.5</f>
        <v>3.5</v>
      </c>
      <c r="L6" s="95"/>
      <c r="M6" s="95"/>
      <c r="N6" s="94"/>
      <c r="P6" s="85">
        <f t="shared" ref="P6:Y6" si="2">P5</f>
        <v>1</v>
      </c>
      <c r="Q6" s="43">
        <f t="shared" si="2"/>
        <v>1</v>
      </c>
      <c r="R6" s="29">
        <f t="shared" si="2"/>
        <v>1</v>
      </c>
      <c r="S6" s="29">
        <f t="shared" si="2"/>
        <v>1</v>
      </c>
      <c r="T6" s="43">
        <f t="shared" si="2"/>
        <v>1</v>
      </c>
      <c r="U6" s="43">
        <f t="shared" si="2"/>
        <v>1</v>
      </c>
      <c r="V6" s="29">
        <f t="shared" si="2"/>
        <v>1</v>
      </c>
      <c r="W6" s="29">
        <f t="shared" si="2"/>
        <v>1</v>
      </c>
      <c r="X6" s="43">
        <f t="shared" si="2"/>
        <v>1</v>
      </c>
      <c r="Y6" s="79">
        <f t="shared" si="2"/>
        <v>2</v>
      </c>
      <c r="AA6" s="92">
        <f>AA5+0.5</f>
        <v>10.5</v>
      </c>
      <c r="AB6" s="29">
        <f t="shared" ref="AB6:AB44" si="3">AB5+0.5</f>
        <v>30.5</v>
      </c>
      <c r="AC6" s="29">
        <f t="shared" ref="AC6:AC44" si="4">AC5+0.5</f>
        <v>50.5</v>
      </c>
      <c r="AD6" s="29">
        <f t="shared" ref="AD6:AD44" si="5">AD5+0.5</f>
        <v>70.5</v>
      </c>
      <c r="AE6" s="93">
        <f t="shared" ref="AE6:AE25" si="6">AE5+0.5</f>
        <v>90.5</v>
      </c>
    </row>
    <row r="7" spans="3:31">
      <c r="C7" s="108" t="s">
        <v>186</v>
      </c>
      <c r="D7" s="123">
        <v>3</v>
      </c>
      <c r="E7" s="109">
        <f t="shared" si="0"/>
        <v>1</v>
      </c>
      <c r="F7" s="127">
        <f t="shared" si="1"/>
        <v>1</v>
      </c>
      <c r="G7" s="109">
        <f t="shared" ref="G7:G19" si="7">G6</f>
        <v>80</v>
      </c>
      <c r="H7" s="94"/>
      <c r="J7" s="174">
        <f t="shared" ref="J7:J19" si="8">J6-0.5</f>
        <v>16</v>
      </c>
      <c r="K7" s="168">
        <f t="shared" ref="K7:K19" si="9">K6+0.5</f>
        <v>4</v>
      </c>
      <c r="L7" s="95"/>
      <c r="M7" s="95"/>
      <c r="N7" s="94"/>
      <c r="P7" s="85">
        <f t="shared" ref="P7:P9" si="10">P6</f>
        <v>1</v>
      </c>
      <c r="Q7" s="43">
        <f t="shared" ref="Q7:Q19" si="11">Q6</f>
        <v>1</v>
      </c>
      <c r="R7" s="29">
        <f t="shared" ref="R7:R9" si="12">R6</f>
        <v>1</v>
      </c>
      <c r="S7" s="29">
        <f t="shared" ref="S7:S44" si="13">S6</f>
        <v>1</v>
      </c>
      <c r="T7" s="43">
        <f t="shared" ref="T7:T9" si="14">T6</f>
        <v>1</v>
      </c>
      <c r="U7" s="43">
        <f t="shared" ref="U7:U44" si="15">U6</f>
        <v>1</v>
      </c>
      <c r="V7" s="29">
        <f t="shared" ref="V7:V9" si="16">V6</f>
        <v>1</v>
      </c>
      <c r="W7" s="29">
        <f t="shared" ref="W7:W44" si="17">W6</f>
        <v>1</v>
      </c>
      <c r="X7" s="43">
        <f t="shared" ref="X7:X9" si="18">X6</f>
        <v>1</v>
      </c>
      <c r="Y7" s="79">
        <f t="shared" ref="Y7:Y44" si="19">Y6</f>
        <v>2</v>
      </c>
      <c r="AA7" s="92">
        <f t="shared" ref="AA7:AA44" si="20">AA6+0.5</f>
        <v>11</v>
      </c>
      <c r="AB7" s="29">
        <f t="shared" si="3"/>
        <v>31</v>
      </c>
      <c r="AC7" s="29">
        <f t="shared" si="4"/>
        <v>51</v>
      </c>
      <c r="AD7" s="29">
        <f t="shared" si="5"/>
        <v>71</v>
      </c>
      <c r="AE7" s="93">
        <f t="shared" si="6"/>
        <v>91</v>
      </c>
    </row>
    <row r="8" spans="3:31">
      <c r="C8" s="108" t="s">
        <v>187</v>
      </c>
      <c r="D8" s="123">
        <v>4</v>
      </c>
      <c r="E8" s="109">
        <f t="shared" si="0"/>
        <v>1</v>
      </c>
      <c r="F8" s="127">
        <f t="shared" si="1"/>
        <v>1</v>
      </c>
      <c r="G8" s="109">
        <f t="shared" si="7"/>
        <v>80</v>
      </c>
      <c r="H8" s="94"/>
      <c r="J8" s="174">
        <f t="shared" si="8"/>
        <v>15.5</v>
      </c>
      <c r="K8" s="168">
        <f t="shared" si="9"/>
        <v>4.5</v>
      </c>
      <c r="L8" s="95"/>
      <c r="M8" s="95"/>
      <c r="N8" s="94"/>
      <c r="P8" s="85">
        <f t="shared" si="10"/>
        <v>1</v>
      </c>
      <c r="Q8" s="43">
        <f t="shared" si="11"/>
        <v>1</v>
      </c>
      <c r="R8" s="29">
        <f t="shared" si="12"/>
        <v>1</v>
      </c>
      <c r="S8" s="29">
        <f t="shared" si="13"/>
        <v>1</v>
      </c>
      <c r="T8" s="43">
        <f t="shared" si="14"/>
        <v>1</v>
      </c>
      <c r="U8" s="43">
        <f t="shared" si="15"/>
        <v>1</v>
      </c>
      <c r="V8" s="29">
        <f t="shared" si="16"/>
        <v>1</v>
      </c>
      <c r="W8" s="29">
        <f t="shared" si="17"/>
        <v>1</v>
      </c>
      <c r="X8" s="43">
        <f t="shared" si="18"/>
        <v>1</v>
      </c>
      <c r="Y8" s="79">
        <f t="shared" si="19"/>
        <v>2</v>
      </c>
      <c r="AA8" s="92">
        <f t="shared" si="20"/>
        <v>11.5</v>
      </c>
      <c r="AB8" s="29">
        <f t="shared" si="3"/>
        <v>31.5</v>
      </c>
      <c r="AC8" s="29">
        <f t="shared" si="4"/>
        <v>51.5</v>
      </c>
      <c r="AD8" s="29">
        <f t="shared" si="5"/>
        <v>71.5</v>
      </c>
      <c r="AE8" s="93">
        <f t="shared" si="6"/>
        <v>91.5</v>
      </c>
    </row>
    <row r="9" spans="3:31">
      <c r="C9" s="108" t="s">
        <v>188</v>
      </c>
      <c r="D9" s="123">
        <v>5</v>
      </c>
      <c r="E9" s="109">
        <f t="shared" si="0"/>
        <v>1</v>
      </c>
      <c r="F9" s="130">
        <v>2</v>
      </c>
      <c r="G9" s="109">
        <f t="shared" si="7"/>
        <v>80</v>
      </c>
      <c r="H9" s="94"/>
      <c r="J9" s="174">
        <f t="shared" si="8"/>
        <v>15</v>
      </c>
      <c r="K9" s="168">
        <f t="shared" si="9"/>
        <v>5</v>
      </c>
      <c r="L9" s="95"/>
      <c r="M9" s="95"/>
      <c r="N9" s="94"/>
      <c r="P9" s="85">
        <f t="shared" si="10"/>
        <v>1</v>
      </c>
      <c r="Q9" s="43">
        <f t="shared" si="11"/>
        <v>1</v>
      </c>
      <c r="R9" s="29">
        <f t="shared" si="12"/>
        <v>1</v>
      </c>
      <c r="S9" s="29">
        <f t="shared" si="13"/>
        <v>1</v>
      </c>
      <c r="T9" s="43">
        <f t="shared" si="14"/>
        <v>1</v>
      </c>
      <c r="U9" s="43">
        <f t="shared" si="15"/>
        <v>1</v>
      </c>
      <c r="V9" s="29">
        <f t="shared" si="16"/>
        <v>1</v>
      </c>
      <c r="W9" s="29">
        <f t="shared" si="17"/>
        <v>1</v>
      </c>
      <c r="X9" s="43">
        <f t="shared" si="18"/>
        <v>1</v>
      </c>
      <c r="Y9" s="79">
        <f t="shared" si="19"/>
        <v>2</v>
      </c>
      <c r="AA9" s="92">
        <f t="shared" si="20"/>
        <v>12</v>
      </c>
      <c r="AB9" s="29">
        <f t="shared" si="3"/>
        <v>32</v>
      </c>
      <c r="AC9" s="29">
        <f t="shared" si="4"/>
        <v>52</v>
      </c>
      <c r="AD9" s="29">
        <f t="shared" si="5"/>
        <v>72</v>
      </c>
      <c r="AE9" s="93">
        <f t="shared" si="6"/>
        <v>92</v>
      </c>
    </row>
    <row r="10" spans="3:31">
      <c r="C10" s="86" t="s">
        <v>189</v>
      </c>
      <c r="D10" s="124">
        <v>6</v>
      </c>
      <c r="E10" s="82">
        <v>1</v>
      </c>
      <c r="F10" s="128">
        <v>1</v>
      </c>
      <c r="G10" s="82">
        <f t="shared" si="7"/>
        <v>80</v>
      </c>
      <c r="H10" s="94"/>
      <c r="J10" s="82">
        <f t="shared" si="8"/>
        <v>14.5</v>
      </c>
      <c r="K10" s="169">
        <f t="shared" si="9"/>
        <v>5.5</v>
      </c>
      <c r="L10" s="95"/>
      <c r="M10" s="95"/>
      <c r="N10" s="94"/>
      <c r="P10" s="86">
        <f>P9</f>
        <v>1</v>
      </c>
      <c r="Q10" s="42">
        <f t="shared" si="11"/>
        <v>1</v>
      </c>
      <c r="R10" s="31">
        <f>R9</f>
        <v>1</v>
      </c>
      <c r="S10" s="31">
        <f t="shared" si="13"/>
        <v>1</v>
      </c>
      <c r="T10" s="42">
        <f>T9</f>
        <v>1</v>
      </c>
      <c r="U10" s="42">
        <f t="shared" si="15"/>
        <v>1</v>
      </c>
      <c r="V10" s="31">
        <f>V9</f>
        <v>1</v>
      </c>
      <c r="W10" s="31">
        <f t="shared" si="17"/>
        <v>1</v>
      </c>
      <c r="X10" s="42">
        <f>X9</f>
        <v>1</v>
      </c>
      <c r="Y10" s="80">
        <f t="shared" si="19"/>
        <v>2</v>
      </c>
      <c r="AA10" s="82">
        <f t="shared" si="20"/>
        <v>12.5</v>
      </c>
      <c r="AB10" s="31">
        <f t="shared" si="3"/>
        <v>32.5</v>
      </c>
      <c r="AC10" s="31">
        <f t="shared" si="4"/>
        <v>52.5</v>
      </c>
      <c r="AD10" s="31">
        <f t="shared" si="5"/>
        <v>72.5</v>
      </c>
      <c r="AE10" s="76">
        <f t="shared" si="6"/>
        <v>92.5</v>
      </c>
    </row>
    <row r="11" spans="3:31">
      <c r="C11" s="86" t="s">
        <v>190</v>
      </c>
      <c r="D11" s="124">
        <v>7</v>
      </c>
      <c r="E11" s="82">
        <v>1</v>
      </c>
      <c r="F11" s="128">
        <v>1</v>
      </c>
      <c r="G11" s="82">
        <f t="shared" si="7"/>
        <v>80</v>
      </c>
      <c r="H11" s="94"/>
      <c r="J11" s="82">
        <f t="shared" si="8"/>
        <v>14</v>
      </c>
      <c r="K11" s="169">
        <f t="shared" si="9"/>
        <v>6</v>
      </c>
      <c r="L11" s="95"/>
      <c r="M11" s="95"/>
      <c r="N11" s="94"/>
      <c r="P11" s="86">
        <f t="shared" ref="P11:P19" si="21">P10</f>
        <v>1</v>
      </c>
      <c r="Q11" s="42">
        <f t="shared" si="11"/>
        <v>1</v>
      </c>
      <c r="R11" s="31">
        <f t="shared" ref="R11:R19" si="22">R10</f>
        <v>1</v>
      </c>
      <c r="S11" s="31">
        <f t="shared" si="13"/>
        <v>1</v>
      </c>
      <c r="T11" s="42">
        <f t="shared" ref="T11:T19" si="23">T10</f>
        <v>1</v>
      </c>
      <c r="U11" s="42">
        <f t="shared" si="15"/>
        <v>1</v>
      </c>
      <c r="V11" s="31">
        <f t="shared" ref="V11:V19" si="24">V10</f>
        <v>1</v>
      </c>
      <c r="W11" s="31">
        <f t="shared" si="17"/>
        <v>1</v>
      </c>
      <c r="X11" s="42">
        <f t="shared" ref="X11:X19" si="25">X10</f>
        <v>1</v>
      </c>
      <c r="Y11" s="80">
        <f t="shared" si="19"/>
        <v>2</v>
      </c>
      <c r="AA11" s="82">
        <f t="shared" si="20"/>
        <v>13</v>
      </c>
      <c r="AB11" s="31">
        <f t="shared" si="3"/>
        <v>33</v>
      </c>
      <c r="AC11" s="31">
        <f t="shared" si="4"/>
        <v>53</v>
      </c>
      <c r="AD11" s="31">
        <f t="shared" si="5"/>
        <v>73</v>
      </c>
      <c r="AE11" s="76">
        <f t="shared" si="6"/>
        <v>93</v>
      </c>
    </row>
    <row r="12" spans="3:31">
      <c r="C12" s="86" t="s">
        <v>191</v>
      </c>
      <c r="D12" s="124">
        <v>8</v>
      </c>
      <c r="E12" s="82">
        <v>1</v>
      </c>
      <c r="F12" s="128">
        <v>1</v>
      </c>
      <c r="G12" s="82">
        <f t="shared" si="7"/>
        <v>80</v>
      </c>
      <c r="H12" s="94"/>
      <c r="J12" s="82">
        <f t="shared" si="8"/>
        <v>13.5</v>
      </c>
      <c r="K12" s="169">
        <f t="shared" si="9"/>
        <v>6.5</v>
      </c>
      <c r="L12" s="95"/>
      <c r="M12" s="95"/>
      <c r="N12" s="94"/>
      <c r="P12" s="86">
        <f t="shared" si="21"/>
        <v>1</v>
      </c>
      <c r="Q12" s="42">
        <f t="shared" si="11"/>
        <v>1</v>
      </c>
      <c r="R12" s="31">
        <f t="shared" si="22"/>
        <v>1</v>
      </c>
      <c r="S12" s="31">
        <f t="shared" si="13"/>
        <v>1</v>
      </c>
      <c r="T12" s="42">
        <f t="shared" si="23"/>
        <v>1</v>
      </c>
      <c r="U12" s="42">
        <f t="shared" si="15"/>
        <v>1</v>
      </c>
      <c r="V12" s="31">
        <f t="shared" si="24"/>
        <v>1</v>
      </c>
      <c r="W12" s="31">
        <f t="shared" si="17"/>
        <v>1</v>
      </c>
      <c r="X12" s="42">
        <f t="shared" si="25"/>
        <v>1</v>
      </c>
      <c r="Y12" s="80">
        <f t="shared" si="19"/>
        <v>2</v>
      </c>
      <c r="AA12" s="82">
        <f t="shared" si="20"/>
        <v>13.5</v>
      </c>
      <c r="AB12" s="31">
        <f t="shared" si="3"/>
        <v>33.5</v>
      </c>
      <c r="AC12" s="31">
        <f t="shared" si="4"/>
        <v>53.5</v>
      </c>
      <c r="AD12" s="31">
        <f t="shared" si="5"/>
        <v>73.5</v>
      </c>
      <c r="AE12" s="76">
        <f t="shared" si="6"/>
        <v>93.5</v>
      </c>
    </row>
    <row r="13" spans="3:31">
      <c r="C13" s="86" t="s">
        <v>192</v>
      </c>
      <c r="D13" s="124">
        <v>9</v>
      </c>
      <c r="E13" s="82">
        <v>1</v>
      </c>
      <c r="F13" s="128">
        <v>1</v>
      </c>
      <c r="G13" s="82">
        <f t="shared" si="7"/>
        <v>80</v>
      </c>
      <c r="H13" s="94"/>
      <c r="J13" s="82">
        <f t="shared" si="8"/>
        <v>13</v>
      </c>
      <c r="K13" s="169">
        <f t="shared" si="9"/>
        <v>7</v>
      </c>
      <c r="L13" s="95"/>
      <c r="M13" s="95"/>
      <c r="N13" s="94"/>
      <c r="P13" s="86">
        <f t="shared" si="21"/>
        <v>1</v>
      </c>
      <c r="Q13" s="42">
        <f t="shared" si="11"/>
        <v>1</v>
      </c>
      <c r="R13" s="31">
        <f t="shared" si="22"/>
        <v>1</v>
      </c>
      <c r="S13" s="31">
        <f t="shared" si="13"/>
        <v>1</v>
      </c>
      <c r="T13" s="42">
        <f t="shared" si="23"/>
        <v>1</v>
      </c>
      <c r="U13" s="42">
        <f t="shared" si="15"/>
        <v>1</v>
      </c>
      <c r="V13" s="31">
        <f t="shared" si="24"/>
        <v>1</v>
      </c>
      <c r="W13" s="31">
        <f t="shared" si="17"/>
        <v>1</v>
      </c>
      <c r="X13" s="42">
        <f t="shared" si="25"/>
        <v>1</v>
      </c>
      <c r="Y13" s="80">
        <f t="shared" si="19"/>
        <v>2</v>
      </c>
      <c r="AA13" s="82">
        <f t="shared" si="20"/>
        <v>14</v>
      </c>
      <c r="AB13" s="31">
        <f t="shared" si="3"/>
        <v>34</v>
      </c>
      <c r="AC13" s="31">
        <f t="shared" si="4"/>
        <v>54</v>
      </c>
      <c r="AD13" s="31">
        <f t="shared" si="5"/>
        <v>74</v>
      </c>
      <c r="AE13" s="76">
        <f t="shared" si="6"/>
        <v>94</v>
      </c>
    </row>
    <row r="14" spans="3:31">
      <c r="C14" s="86" t="s">
        <v>193</v>
      </c>
      <c r="D14" s="124">
        <v>10</v>
      </c>
      <c r="E14" s="82">
        <v>1</v>
      </c>
      <c r="F14" s="128">
        <v>2</v>
      </c>
      <c r="G14" s="82">
        <f t="shared" si="7"/>
        <v>80</v>
      </c>
      <c r="H14" s="94"/>
      <c r="J14" s="82">
        <f t="shared" si="8"/>
        <v>12.5</v>
      </c>
      <c r="K14" s="169">
        <f t="shared" si="9"/>
        <v>7.5</v>
      </c>
      <c r="L14" s="95"/>
      <c r="M14" s="95"/>
      <c r="N14" s="94"/>
      <c r="P14" s="86">
        <f t="shared" si="21"/>
        <v>1</v>
      </c>
      <c r="Q14" s="42">
        <f t="shared" si="11"/>
        <v>1</v>
      </c>
      <c r="R14" s="31">
        <f t="shared" si="22"/>
        <v>1</v>
      </c>
      <c r="S14" s="31">
        <f t="shared" si="13"/>
        <v>1</v>
      </c>
      <c r="T14" s="42">
        <f t="shared" si="23"/>
        <v>1</v>
      </c>
      <c r="U14" s="42">
        <f t="shared" si="15"/>
        <v>1</v>
      </c>
      <c r="V14" s="31">
        <f t="shared" si="24"/>
        <v>1</v>
      </c>
      <c r="W14" s="31">
        <f t="shared" si="17"/>
        <v>1</v>
      </c>
      <c r="X14" s="42">
        <f t="shared" si="25"/>
        <v>1</v>
      </c>
      <c r="Y14" s="80">
        <f t="shared" si="19"/>
        <v>2</v>
      </c>
      <c r="AA14" s="82">
        <f t="shared" si="20"/>
        <v>14.5</v>
      </c>
      <c r="AB14" s="31">
        <f t="shared" si="3"/>
        <v>34.5</v>
      </c>
      <c r="AC14" s="31">
        <f t="shared" si="4"/>
        <v>54.5</v>
      </c>
      <c r="AD14" s="31">
        <f t="shared" si="5"/>
        <v>74.5</v>
      </c>
      <c r="AE14" s="76">
        <f t="shared" si="6"/>
        <v>94.5</v>
      </c>
    </row>
    <row r="15" spans="3:31">
      <c r="C15" s="108" t="s">
        <v>225</v>
      </c>
      <c r="D15" s="123">
        <v>11</v>
      </c>
      <c r="E15" s="109">
        <v>1</v>
      </c>
      <c r="F15" s="127">
        <v>1</v>
      </c>
      <c r="G15" s="109">
        <f t="shared" si="7"/>
        <v>80</v>
      </c>
      <c r="H15" s="94"/>
      <c r="J15" s="174">
        <f t="shared" si="8"/>
        <v>12</v>
      </c>
      <c r="K15" s="168">
        <f t="shared" si="9"/>
        <v>8</v>
      </c>
      <c r="L15" s="95"/>
      <c r="M15" s="95"/>
      <c r="N15" s="94"/>
      <c r="P15" s="85">
        <f t="shared" si="21"/>
        <v>1</v>
      </c>
      <c r="Q15" s="43">
        <f t="shared" si="11"/>
        <v>1</v>
      </c>
      <c r="R15" s="29">
        <f t="shared" si="22"/>
        <v>1</v>
      </c>
      <c r="S15" s="29">
        <f t="shared" si="13"/>
        <v>1</v>
      </c>
      <c r="T15" s="43">
        <f t="shared" si="23"/>
        <v>1</v>
      </c>
      <c r="U15" s="43">
        <f t="shared" si="15"/>
        <v>1</v>
      </c>
      <c r="V15" s="44">
        <v>1</v>
      </c>
      <c r="W15" s="44">
        <v>2</v>
      </c>
      <c r="X15" s="43">
        <f t="shared" si="25"/>
        <v>1</v>
      </c>
      <c r="Y15" s="79">
        <f t="shared" si="19"/>
        <v>2</v>
      </c>
      <c r="AA15" s="92">
        <f t="shared" si="20"/>
        <v>15</v>
      </c>
      <c r="AB15" s="29">
        <f t="shared" si="3"/>
        <v>35</v>
      </c>
      <c r="AC15" s="29">
        <f t="shared" si="4"/>
        <v>55</v>
      </c>
      <c r="AD15" s="29">
        <f t="shared" si="5"/>
        <v>75</v>
      </c>
      <c r="AE15" s="93">
        <f t="shared" si="6"/>
        <v>95</v>
      </c>
    </row>
    <row r="16" spans="3:31">
      <c r="C16" s="108" t="s">
        <v>194</v>
      </c>
      <c r="D16" s="123">
        <v>12</v>
      </c>
      <c r="E16" s="109">
        <v>1</v>
      </c>
      <c r="F16" s="127">
        <v>1</v>
      </c>
      <c r="G16" s="109">
        <f t="shared" si="7"/>
        <v>80</v>
      </c>
      <c r="H16" s="94"/>
      <c r="J16" s="174">
        <f t="shared" si="8"/>
        <v>11.5</v>
      </c>
      <c r="K16" s="168">
        <f t="shared" si="9"/>
        <v>8.5</v>
      </c>
      <c r="L16" s="95"/>
      <c r="M16" s="95"/>
      <c r="N16" s="94"/>
      <c r="P16" s="85">
        <f t="shared" si="21"/>
        <v>1</v>
      </c>
      <c r="Q16" s="43">
        <f t="shared" si="11"/>
        <v>1</v>
      </c>
      <c r="R16" s="29">
        <f t="shared" si="22"/>
        <v>1</v>
      </c>
      <c r="S16" s="29">
        <f t="shared" si="13"/>
        <v>1</v>
      </c>
      <c r="T16" s="43">
        <f t="shared" si="23"/>
        <v>1</v>
      </c>
      <c r="U16" s="43">
        <f t="shared" si="15"/>
        <v>1</v>
      </c>
      <c r="V16" s="29">
        <f t="shared" si="24"/>
        <v>1</v>
      </c>
      <c r="W16" s="29">
        <f t="shared" si="17"/>
        <v>2</v>
      </c>
      <c r="X16" s="43">
        <f t="shared" si="25"/>
        <v>1</v>
      </c>
      <c r="Y16" s="79">
        <f t="shared" si="19"/>
        <v>2</v>
      </c>
      <c r="AA16" s="92">
        <f t="shared" si="20"/>
        <v>15.5</v>
      </c>
      <c r="AB16" s="29">
        <f t="shared" si="3"/>
        <v>35.5</v>
      </c>
      <c r="AC16" s="29">
        <f t="shared" si="4"/>
        <v>55.5</v>
      </c>
      <c r="AD16" s="29">
        <f t="shared" si="5"/>
        <v>75.5</v>
      </c>
      <c r="AE16" s="93">
        <f t="shared" si="6"/>
        <v>95.5</v>
      </c>
    </row>
    <row r="17" spans="3:31">
      <c r="C17" s="108" t="s">
        <v>195</v>
      </c>
      <c r="D17" s="123">
        <v>13</v>
      </c>
      <c r="E17" s="109">
        <v>1</v>
      </c>
      <c r="F17" s="127">
        <v>1</v>
      </c>
      <c r="G17" s="109">
        <f t="shared" si="7"/>
        <v>80</v>
      </c>
      <c r="H17" s="94"/>
      <c r="J17" s="174">
        <f t="shared" si="8"/>
        <v>11</v>
      </c>
      <c r="K17" s="168">
        <f t="shared" si="9"/>
        <v>9</v>
      </c>
      <c r="L17" s="95"/>
      <c r="M17" s="95"/>
      <c r="N17" s="94"/>
      <c r="P17" s="85">
        <f t="shared" si="21"/>
        <v>1</v>
      </c>
      <c r="Q17" s="43">
        <f t="shared" si="11"/>
        <v>1</v>
      </c>
      <c r="R17" s="29">
        <f t="shared" si="22"/>
        <v>1</v>
      </c>
      <c r="S17" s="29">
        <f t="shared" si="13"/>
        <v>1</v>
      </c>
      <c r="T17" s="43">
        <f t="shared" si="23"/>
        <v>1</v>
      </c>
      <c r="U17" s="43">
        <f t="shared" si="15"/>
        <v>1</v>
      </c>
      <c r="V17" s="29">
        <f t="shared" si="24"/>
        <v>1</v>
      </c>
      <c r="W17" s="29">
        <f t="shared" si="17"/>
        <v>2</v>
      </c>
      <c r="X17" s="43">
        <f t="shared" si="25"/>
        <v>1</v>
      </c>
      <c r="Y17" s="79">
        <f t="shared" si="19"/>
        <v>2</v>
      </c>
      <c r="AA17" s="92">
        <f t="shared" si="20"/>
        <v>16</v>
      </c>
      <c r="AB17" s="29">
        <f t="shared" si="3"/>
        <v>36</v>
      </c>
      <c r="AC17" s="29">
        <f t="shared" si="4"/>
        <v>56</v>
      </c>
      <c r="AD17" s="29">
        <f t="shared" si="5"/>
        <v>76</v>
      </c>
      <c r="AE17" s="93">
        <f t="shared" si="6"/>
        <v>96</v>
      </c>
    </row>
    <row r="18" spans="3:31">
      <c r="C18" s="108" t="s">
        <v>196</v>
      </c>
      <c r="D18" s="123">
        <v>14</v>
      </c>
      <c r="E18" s="109">
        <v>1</v>
      </c>
      <c r="F18" s="130">
        <v>2</v>
      </c>
      <c r="G18" s="109">
        <f t="shared" si="7"/>
        <v>80</v>
      </c>
      <c r="H18" s="94"/>
      <c r="J18" s="174">
        <f t="shared" si="8"/>
        <v>10.5</v>
      </c>
      <c r="K18" s="168">
        <f t="shared" si="9"/>
        <v>9.5</v>
      </c>
      <c r="L18" s="95"/>
      <c r="M18" s="95"/>
      <c r="N18" s="94"/>
      <c r="P18" s="85">
        <f t="shared" si="21"/>
        <v>1</v>
      </c>
      <c r="Q18" s="43">
        <f t="shared" si="11"/>
        <v>1</v>
      </c>
      <c r="R18" s="29">
        <f t="shared" si="22"/>
        <v>1</v>
      </c>
      <c r="S18" s="29">
        <f t="shared" si="13"/>
        <v>1</v>
      </c>
      <c r="T18" s="43">
        <f t="shared" si="23"/>
        <v>1</v>
      </c>
      <c r="U18" s="43">
        <f t="shared" si="15"/>
        <v>1</v>
      </c>
      <c r="V18" s="29">
        <f t="shared" si="24"/>
        <v>1</v>
      </c>
      <c r="W18" s="29">
        <f t="shared" si="17"/>
        <v>2</v>
      </c>
      <c r="X18" s="43">
        <f t="shared" si="25"/>
        <v>1</v>
      </c>
      <c r="Y18" s="79">
        <f t="shared" si="19"/>
        <v>2</v>
      </c>
      <c r="AA18" s="92">
        <f t="shared" si="20"/>
        <v>16.5</v>
      </c>
      <c r="AB18" s="29">
        <f t="shared" si="3"/>
        <v>36.5</v>
      </c>
      <c r="AC18" s="29">
        <f t="shared" si="4"/>
        <v>56.5</v>
      </c>
      <c r="AD18" s="29">
        <f t="shared" si="5"/>
        <v>76.5</v>
      </c>
      <c r="AE18" s="93">
        <f t="shared" si="6"/>
        <v>96.5</v>
      </c>
    </row>
    <row r="19" spans="3:31">
      <c r="C19" s="108" t="s">
        <v>197</v>
      </c>
      <c r="D19" s="123">
        <v>15</v>
      </c>
      <c r="E19" s="109">
        <v>1</v>
      </c>
      <c r="F19" s="127">
        <v>2</v>
      </c>
      <c r="G19" s="109">
        <f t="shared" si="7"/>
        <v>80</v>
      </c>
      <c r="H19" s="94"/>
      <c r="J19" s="174">
        <f t="shared" si="8"/>
        <v>10</v>
      </c>
      <c r="K19" s="168">
        <f t="shared" si="9"/>
        <v>10</v>
      </c>
      <c r="L19" s="95"/>
      <c r="M19" s="95"/>
      <c r="N19" s="94"/>
      <c r="P19" s="85">
        <f t="shared" si="21"/>
        <v>1</v>
      </c>
      <c r="Q19" s="43">
        <f t="shared" si="11"/>
        <v>1</v>
      </c>
      <c r="R19" s="29">
        <f t="shared" si="22"/>
        <v>1</v>
      </c>
      <c r="S19" s="29">
        <f t="shared" si="13"/>
        <v>1</v>
      </c>
      <c r="T19" s="43">
        <f t="shared" si="23"/>
        <v>1</v>
      </c>
      <c r="U19" s="43">
        <f t="shared" si="15"/>
        <v>1</v>
      </c>
      <c r="V19" s="29">
        <f t="shared" si="24"/>
        <v>1</v>
      </c>
      <c r="W19" s="29">
        <f t="shared" si="17"/>
        <v>2</v>
      </c>
      <c r="X19" s="43">
        <f t="shared" si="25"/>
        <v>1</v>
      </c>
      <c r="Y19" s="79">
        <f t="shared" si="19"/>
        <v>2</v>
      </c>
      <c r="AA19" s="92">
        <f t="shared" si="20"/>
        <v>17</v>
      </c>
      <c r="AB19" s="29">
        <f t="shared" si="3"/>
        <v>37</v>
      </c>
      <c r="AC19" s="29">
        <f t="shared" si="4"/>
        <v>57</v>
      </c>
      <c r="AD19" s="29">
        <f t="shared" si="5"/>
        <v>77</v>
      </c>
      <c r="AE19" s="93">
        <f t="shared" si="6"/>
        <v>97</v>
      </c>
    </row>
    <row r="20" spans="3:31">
      <c r="C20" s="86" t="s">
        <v>198</v>
      </c>
      <c r="D20" s="124">
        <v>16</v>
      </c>
      <c r="E20" s="82">
        <v>1</v>
      </c>
      <c r="F20" s="128">
        <v>1</v>
      </c>
      <c r="G20" s="91">
        <v>79</v>
      </c>
      <c r="H20" s="87">
        <v>1</v>
      </c>
      <c r="J20" s="91">
        <v>10</v>
      </c>
      <c r="K20" s="44">
        <v>9</v>
      </c>
      <c r="L20" s="44">
        <v>1</v>
      </c>
      <c r="M20" s="95"/>
      <c r="N20" s="94"/>
      <c r="P20" s="86">
        <f>P19</f>
        <v>1</v>
      </c>
      <c r="Q20" s="42">
        <f t="shared" ref="Q20:Q39" si="26">Q19</f>
        <v>1</v>
      </c>
      <c r="R20" s="31">
        <f>R19</f>
        <v>1</v>
      </c>
      <c r="S20" s="31">
        <f t="shared" si="13"/>
        <v>1</v>
      </c>
      <c r="T20" s="42">
        <f>T19</f>
        <v>1</v>
      </c>
      <c r="U20" s="42">
        <f t="shared" si="15"/>
        <v>1</v>
      </c>
      <c r="V20" s="31">
        <f>V19</f>
        <v>1</v>
      </c>
      <c r="W20" s="31">
        <f t="shared" si="17"/>
        <v>2</v>
      </c>
      <c r="X20" s="42">
        <f>X19</f>
        <v>1</v>
      </c>
      <c r="Y20" s="80">
        <f t="shared" si="19"/>
        <v>2</v>
      </c>
      <c r="AA20" s="82">
        <f t="shared" si="20"/>
        <v>17.5</v>
      </c>
      <c r="AB20" s="31">
        <f t="shared" si="3"/>
        <v>37.5</v>
      </c>
      <c r="AC20" s="31">
        <f t="shared" si="4"/>
        <v>57.5</v>
      </c>
      <c r="AD20" s="31">
        <f t="shared" si="5"/>
        <v>77.5</v>
      </c>
      <c r="AE20" s="76">
        <f t="shared" si="6"/>
        <v>97.5</v>
      </c>
    </row>
    <row r="21" spans="3:31">
      <c r="C21" s="86" t="s">
        <v>199</v>
      </c>
      <c r="D21" s="124">
        <v>17</v>
      </c>
      <c r="E21" s="82">
        <v>1</v>
      </c>
      <c r="F21" s="128">
        <v>1</v>
      </c>
      <c r="G21" s="82">
        <f>G20-2</f>
        <v>77</v>
      </c>
      <c r="H21" s="76">
        <f t="shared" ref="H21:H25" si="27">H20+1</f>
        <v>2</v>
      </c>
      <c r="J21" s="82">
        <f>J20</f>
        <v>10</v>
      </c>
      <c r="K21" s="169">
        <f>K20+0.5</f>
        <v>9.5</v>
      </c>
      <c r="L21" s="169">
        <f>L20+0.5</f>
        <v>1.5</v>
      </c>
      <c r="M21" s="95"/>
      <c r="N21" s="94"/>
      <c r="P21" s="86">
        <f t="shared" ref="P21:P29" si="28">P20</f>
        <v>1</v>
      </c>
      <c r="Q21" s="42">
        <f t="shared" si="26"/>
        <v>1</v>
      </c>
      <c r="R21" s="31">
        <f t="shared" ref="R21:R29" si="29">R20</f>
        <v>1</v>
      </c>
      <c r="S21" s="31">
        <f t="shared" si="13"/>
        <v>1</v>
      </c>
      <c r="T21" s="42">
        <f t="shared" ref="T21:T29" si="30">T20</f>
        <v>1</v>
      </c>
      <c r="U21" s="42">
        <f t="shared" si="15"/>
        <v>1</v>
      </c>
      <c r="V21" s="31">
        <f t="shared" ref="V21:V29" si="31">V20</f>
        <v>1</v>
      </c>
      <c r="W21" s="31">
        <f t="shared" si="17"/>
        <v>2</v>
      </c>
      <c r="X21" s="42">
        <f t="shared" ref="X21:X29" si="32">X20</f>
        <v>1</v>
      </c>
      <c r="Y21" s="80">
        <f t="shared" si="19"/>
        <v>2</v>
      </c>
      <c r="AA21" s="82">
        <f t="shared" si="20"/>
        <v>18</v>
      </c>
      <c r="AB21" s="31">
        <f t="shared" si="3"/>
        <v>38</v>
      </c>
      <c r="AC21" s="31">
        <f t="shared" si="4"/>
        <v>58</v>
      </c>
      <c r="AD21" s="31">
        <f t="shared" si="5"/>
        <v>78</v>
      </c>
      <c r="AE21" s="76">
        <f t="shared" si="6"/>
        <v>98</v>
      </c>
    </row>
    <row r="22" spans="3:31">
      <c r="C22" s="86" t="s">
        <v>200</v>
      </c>
      <c r="D22" s="124">
        <v>18</v>
      </c>
      <c r="E22" s="82">
        <v>1</v>
      </c>
      <c r="F22" s="128">
        <v>1</v>
      </c>
      <c r="G22" s="82">
        <f t="shared" ref="G22:G39" si="33">G21-2</f>
        <v>75</v>
      </c>
      <c r="H22" s="76">
        <f t="shared" si="27"/>
        <v>3</v>
      </c>
      <c r="J22" s="82">
        <f t="shared" ref="J22:K44" si="34">J21</f>
        <v>10</v>
      </c>
      <c r="K22" s="169">
        <f t="shared" ref="K22:K29" si="35">K21+0.5</f>
        <v>10</v>
      </c>
      <c r="L22" s="169">
        <f t="shared" ref="L22:L29" si="36">L21+0.5</f>
        <v>2</v>
      </c>
      <c r="M22" s="95"/>
      <c r="N22" s="94"/>
      <c r="P22" s="86">
        <f t="shared" si="28"/>
        <v>1</v>
      </c>
      <c r="Q22" s="42">
        <f t="shared" si="26"/>
        <v>1</v>
      </c>
      <c r="R22" s="31">
        <f t="shared" si="29"/>
        <v>1</v>
      </c>
      <c r="S22" s="31">
        <f t="shared" si="13"/>
        <v>1</v>
      </c>
      <c r="T22" s="42">
        <f t="shared" si="30"/>
        <v>1</v>
      </c>
      <c r="U22" s="42">
        <f t="shared" si="15"/>
        <v>1</v>
      </c>
      <c r="V22" s="31">
        <f t="shared" si="31"/>
        <v>1</v>
      </c>
      <c r="W22" s="31">
        <f t="shared" si="17"/>
        <v>2</v>
      </c>
      <c r="X22" s="42">
        <f t="shared" si="32"/>
        <v>1</v>
      </c>
      <c r="Y22" s="80">
        <f t="shared" si="19"/>
        <v>2</v>
      </c>
      <c r="AA22" s="82">
        <f t="shared" si="20"/>
        <v>18.5</v>
      </c>
      <c r="AB22" s="31">
        <f t="shared" si="3"/>
        <v>38.5</v>
      </c>
      <c r="AC22" s="31">
        <f t="shared" si="4"/>
        <v>58.5</v>
      </c>
      <c r="AD22" s="31">
        <f t="shared" si="5"/>
        <v>78.5</v>
      </c>
      <c r="AE22" s="76">
        <f t="shared" si="6"/>
        <v>98.5</v>
      </c>
    </row>
    <row r="23" spans="3:31">
      <c r="C23" s="86" t="s">
        <v>201</v>
      </c>
      <c r="D23" s="124">
        <v>19</v>
      </c>
      <c r="E23" s="82">
        <v>1</v>
      </c>
      <c r="F23" s="128">
        <v>2</v>
      </c>
      <c r="G23" s="82">
        <f t="shared" si="33"/>
        <v>73</v>
      </c>
      <c r="H23" s="76">
        <f t="shared" si="27"/>
        <v>4</v>
      </c>
      <c r="J23" s="82">
        <f t="shared" si="34"/>
        <v>10</v>
      </c>
      <c r="K23" s="169">
        <f t="shared" si="35"/>
        <v>10.5</v>
      </c>
      <c r="L23" s="169">
        <f t="shared" si="36"/>
        <v>2.5</v>
      </c>
      <c r="M23" s="95"/>
      <c r="N23" s="94"/>
      <c r="P23" s="86">
        <f t="shared" si="28"/>
        <v>1</v>
      </c>
      <c r="Q23" s="42">
        <f t="shared" si="26"/>
        <v>1</v>
      </c>
      <c r="R23" s="31">
        <f t="shared" si="29"/>
        <v>1</v>
      </c>
      <c r="S23" s="31">
        <f t="shared" si="13"/>
        <v>1</v>
      </c>
      <c r="T23" s="42">
        <f t="shared" si="30"/>
        <v>1</v>
      </c>
      <c r="U23" s="42">
        <f t="shared" si="15"/>
        <v>1</v>
      </c>
      <c r="V23" s="31">
        <f t="shared" si="31"/>
        <v>1</v>
      </c>
      <c r="W23" s="31">
        <f t="shared" si="17"/>
        <v>2</v>
      </c>
      <c r="X23" s="42">
        <f t="shared" si="32"/>
        <v>1</v>
      </c>
      <c r="Y23" s="80">
        <f t="shared" si="19"/>
        <v>2</v>
      </c>
      <c r="AA23" s="82">
        <f t="shared" si="20"/>
        <v>19</v>
      </c>
      <c r="AB23" s="31">
        <f t="shared" si="3"/>
        <v>39</v>
      </c>
      <c r="AC23" s="31">
        <f t="shared" si="4"/>
        <v>59</v>
      </c>
      <c r="AD23" s="31">
        <f t="shared" si="5"/>
        <v>79</v>
      </c>
      <c r="AE23" s="76">
        <f t="shared" si="6"/>
        <v>99</v>
      </c>
    </row>
    <row r="24" spans="3:31">
      <c r="C24" s="86" t="s">
        <v>202</v>
      </c>
      <c r="D24" s="124">
        <v>20</v>
      </c>
      <c r="E24" s="82">
        <v>1</v>
      </c>
      <c r="F24" s="128">
        <v>2</v>
      </c>
      <c r="G24" s="82">
        <f t="shared" si="33"/>
        <v>71</v>
      </c>
      <c r="H24" s="76">
        <f t="shared" si="27"/>
        <v>5</v>
      </c>
      <c r="J24" s="82">
        <f t="shared" si="34"/>
        <v>10</v>
      </c>
      <c r="K24" s="169">
        <f t="shared" si="35"/>
        <v>11</v>
      </c>
      <c r="L24" s="169">
        <f t="shared" si="36"/>
        <v>3</v>
      </c>
      <c r="M24" s="95"/>
      <c r="N24" s="94"/>
      <c r="P24" s="86">
        <f t="shared" si="28"/>
        <v>1</v>
      </c>
      <c r="Q24" s="42">
        <f t="shared" si="26"/>
        <v>1</v>
      </c>
      <c r="R24" s="31">
        <f t="shared" si="29"/>
        <v>1</v>
      </c>
      <c r="S24" s="31">
        <f t="shared" si="13"/>
        <v>1</v>
      </c>
      <c r="T24" s="42">
        <f t="shared" si="30"/>
        <v>1</v>
      </c>
      <c r="U24" s="42">
        <f t="shared" si="15"/>
        <v>1</v>
      </c>
      <c r="V24" s="31">
        <f t="shared" si="31"/>
        <v>1</v>
      </c>
      <c r="W24" s="31">
        <f t="shared" si="17"/>
        <v>2</v>
      </c>
      <c r="X24" s="42">
        <f t="shared" si="32"/>
        <v>1</v>
      </c>
      <c r="Y24" s="80">
        <f t="shared" si="19"/>
        <v>2</v>
      </c>
      <c r="AA24" s="82">
        <f t="shared" si="20"/>
        <v>19.5</v>
      </c>
      <c r="AB24" s="31">
        <f t="shared" si="3"/>
        <v>39.5</v>
      </c>
      <c r="AC24" s="31">
        <f t="shared" si="4"/>
        <v>59.5</v>
      </c>
      <c r="AD24" s="31">
        <f t="shared" si="5"/>
        <v>79.5</v>
      </c>
      <c r="AE24" s="76">
        <f t="shared" si="6"/>
        <v>99.5</v>
      </c>
    </row>
    <row r="25" spans="3:31">
      <c r="C25" s="108" t="s">
        <v>226</v>
      </c>
      <c r="D25" s="123">
        <v>21</v>
      </c>
      <c r="E25" s="109">
        <v>1</v>
      </c>
      <c r="F25" s="127">
        <v>1</v>
      </c>
      <c r="G25" s="109">
        <f t="shared" si="33"/>
        <v>69</v>
      </c>
      <c r="H25" s="93">
        <f t="shared" si="27"/>
        <v>6</v>
      </c>
      <c r="J25" s="174">
        <f t="shared" si="34"/>
        <v>10</v>
      </c>
      <c r="K25" s="168">
        <f t="shared" si="35"/>
        <v>11.5</v>
      </c>
      <c r="L25" s="168">
        <f t="shared" si="36"/>
        <v>3.5</v>
      </c>
      <c r="M25" s="95"/>
      <c r="N25" s="94"/>
      <c r="P25" s="85">
        <f t="shared" si="28"/>
        <v>1</v>
      </c>
      <c r="Q25" s="43">
        <f t="shared" si="26"/>
        <v>1</v>
      </c>
      <c r="R25" s="29">
        <f t="shared" si="29"/>
        <v>1</v>
      </c>
      <c r="S25" s="29">
        <f t="shared" si="13"/>
        <v>1</v>
      </c>
      <c r="T25" s="44">
        <v>1</v>
      </c>
      <c r="U25" s="44">
        <v>2</v>
      </c>
      <c r="V25" s="29">
        <f t="shared" si="31"/>
        <v>1</v>
      </c>
      <c r="W25" s="29">
        <f t="shared" si="17"/>
        <v>2</v>
      </c>
      <c r="X25" s="43">
        <f t="shared" ref="X25" si="37">X24</f>
        <v>1</v>
      </c>
      <c r="Y25" s="79">
        <f t="shared" ref="Y25" si="38">Y24</f>
        <v>2</v>
      </c>
      <c r="AA25" s="92">
        <f t="shared" si="20"/>
        <v>20</v>
      </c>
      <c r="AB25" s="29">
        <f t="shared" si="3"/>
        <v>40</v>
      </c>
      <c r="AC25" s="29">
        <f t="shared" si="4"/>
        <v>60</v>
      </c>
      <c r="AD25" s="29">
        <f t="shared" si="5"/>
        <v>80</v>
      </c>
      <c r="AE25" s="87">
        <f t="shared" si="6"/>
        <v>100</v>
      </c>
    </row>
    <row r="26" spans="3:31">
      <c r="C26" s="108" t="s">
        <v>203</v>
      </c>
      <c r="D26" s="123">
        <v>22</v>
      </c>
      <c r="E26" s="109">
        <v>1</v>
      </c>
      <c r="F26" s="127">
        <v>1</v>
      </c>
      <c r="G26" s="109">
        <f t="shared" si="33"/>
        <v>67</v>
      </c>
      <c r="H26" s="93">
        <f>H25+1</f>
        <v>7</v>
      </c>
      <c r="J26" s="174">
        <f t="shared" si="34"/>
        <v>10</v>
      </c>
      <c r="K26" s="168">
        <f t="shared" si="35"/>
        <v>12</v>
      </c>
      <c r="L26" s="168">
        <f t="shared" si="36"/>
        <v>4</v>
      </c>
      <c r="M26" s="95"/>
      <c r="N26" s="94"/>
      <c r="P26" s="85">
        <f t="shared" si="28"/>
        <v>1</v>
      </c>
      <c r="Q26" s="43">
        <f t="shared" si="26"/>
        <v>1</v>
      </c>
      <c r="R26" s="29">
        <f t="shared" si="29"/>
        <v>1</v>
      </c>
      <c r="S26" s="29">
        <f t="shared" si="13"/>
        <v>1</v>
      </c>
      <c r="T26" s="43">
        <f t="shared" si="30"/>
        <v>1</v>
      </c>
      <c r="U26" s="43">
        <f t="shared" si="15"/>
        <v>2</v>
      </c>
      <c r="V26" s="29">
        <f t="shared" si="31"/>
        <v>1</v>
      </c>
      <c r="W26" s="29">
        <f t="shared" si="17"/>
        <v>2</v>
      </c>
      <c r="X26" s="43">
        <f t="shared" si="32"/>
        <v>1</v>
      </c>
      <c r="Y26" s="79">
        <f t="shared" si="19"/>
        <v>2</v>
      </c>
      <c r="AA26" s="92">
        <f t="shared" si="20"/>
        <v>20.5</v>
      </c>
      <c r="AB26" s="29">
        <f t="shared" si="3"/>
        <v>40.5</v>
      </c>
      <c r="AC26" s="29">
        <f t="shared" si="4"/>
        <v>60.5</v>
      </c>
      <c r="AD26" s="29">
        <f t="shared" si="5"/>
        <v>80.5</v>
      </c>
      <c r="AE26" s="87">
        <f>AE25</f>
        <v>100</v>
      </c>
    </row>
    <row r="27" spans="3:31">
      <c r="C27" s="108" t="s">
        <v>204</v>
      </c>
      <c r="D27" s="123">
        <v>23</v>
      </c>
      <c r="E27" s="109">
        <v>1</v>
      </c>
      <c r="F27" s="127">
        <v>1</v>
      </c>
      <c r="G27" s="109">
        <f t="shared" si="33"/>
        <v>65</v>
      </c>
      <c r="H27" s="93">
        <f t="shared" ref="H27:H29" si="39">H26+1</f>
        <v>8</v>
      </c>
      <c r="J27" s="174">
        <f t="shared" si="34"/>
        <v>10</v>
      </c>
      <c r="K27" s="168">
        <f t="shared" si="35"/>
        <v>12.5</v>
      </c>
      <c r="L27" s="168">
        <f t="shared" si="36"/>
        <v>4.5</v>
      </c>
      <c r="M27" s="95"/>
      <c r="N27" s="94"/>
      <c r="P27" s="85">
        <f t="shared" si="28"/>
        <v>1</v>
      </c>
      <c r="Q27" s="43">
        <f t="shared" si="26"/>
        <v>1</v>
      </c>
      <c r="R27" s="29">
        <f t="shared" si="29"/>
        <v>1</v>
      </c>
      <c r="S27" s="29">
        <f t="shared" si="13"/>
        <v>1</v>
      </c>
      <c r="T27" s="43">
        <f t="shared" si="30"/>
        <v>1</v>
      </c>
      <c r="U27" s="43">
        <f t="shared" si="15"/>
        <v>2</v>
      </c>
      <c r="V27" s="29">
        <f t="shared" si="31"/>
        <v>1</v>
      </c>
      <c r="W27" s="29">
        <f t="shared" si="17"/>
        <v>2</v>
      </c>
      <c r="X27" s="43">
        <f t="shared" si="32"/>
        <v>1</v>
      </c>
      <c r="Y27" s="79">
        <f t="shared" si="19"/>
        <v>2</v>
      </c>
      <c r="AA27" s="92">
        <f t="shared" si="20"/>
        <v>21</v>
      </c>
      <c r="AB27" s="29">
        <f t="shared" si="3"/>
        <v>41</v>
      </c>
      <c r="AC27" s="29">
        <f t="shared" si="4"/>
        <v>61</v>
      </c>
      <c r="AD27" s="29">
        <f t="shared" si="5"/>
        <v>81</v>
      </c>
      <c r="AE27" s="87">
        <f t="shared" ref="AE27:AE44" si="40">AE26</f>
        <v>100</v>
      </c>
    </row>
    <row r="28" spans="3:31">
      <c r="C28" s="108" t="s">
        <v>205</v>
      </c>
      <c r="D28" s="123">
        <v>24</v>
      </c>
      <c r="E28" s="109">
        <v>1</v>
      </c>
      <c r="F28" s="127">
        <v>2</v>
      </c>
      <c r="G28" s="109">
        <f t="shared" si="33"/>
        <v>63</v>
      </c>
      <c r="H28" s="93">
        <f t="shared" si="39"/>
        <v>9</v>
      </c>
      <c r="J28" s="174">
        <f t="shared" si="34"/>
        <v>10</v>
      </c>
      <c r="K28" s="168">
        <f t="shared" si="35"/>
        <v>13</v>
      </c>
      <c r="L28" s="168">
        <f t="shared" si="36"/>
        <v>5</v>
      </c>
      <c r="M28" s="95"/>
      <c r="N28" s="94"/>
      <c r="P28" s="85">
        <f t="shared" si="28"/>
        <v>1</v>
      </c>
      <c r="Q28" s="43">
        <f t="shared" si="26"/>
        <v>1</v>
      </c>
      <c r="R28" s="29">
        <f t="shared" si="29"/>
        <v>1</v>
      </c>
      <c r="S28" s="29">
        <f t="shared" si="13"/>
        <v>1</v>
      </c>
      <c r="T28" s="43">
        <f t="shared" si="30"/>
        <v>1</v>
      </c>
      <c r="U28" s="43">
        <f t="shared" si="15"/>
        <v>2</v>
      </c>
      <c r="V28" s="29">
        <f t="shared" si="31"/>
        <v>1</v>
      </c>
      <c r="W28" s="29">
        <f t="shared" si="17"/>
        <v>2</v>
      </c>
      <c r="X28" s="43">
        <f t="shared" si="32"/>
        <v>1</v>
      </c>
      <c r="Y28" s="79">
        <f t="shared" si="19"/>
        <v>2</v>
      </c>
      <c r="AA28" s="92">
        <f t="shared" si="20"/>
        <v>21.5</v>
      </c>
      <c r="AB28" s="29">
        <f t="shared" si="3"/>
        <v>41.5</v>
      </c>
      <c r="AC28" s="29">
        <f t="shared" si="4"/>
        <v>61.5</v>
      </c>
      <c r="AD28" s="29">
        <f t="shared" si="5"/>
        <v>81.5</v>
      </c>
      <c r="AE28" s="87">
        <f t="shared" si="40"/>
        <v>100</v>
      </c>
    </row>
    <row r="29" spans="3:31">
      <c r="C29" s="108" t="s">
        <v>206</v>
      </c>
      <c r="D29" s="123">
        <v>25</v>
      </c>
      <c r="E29" s="109">
        <v>1</v>
      </c>
      <c r="F29" s="127">
        <v>2</v>
      </c>
      <c r="G29" s="109">
        <f t="shared" si="33"/>
        <v>61</v>
      </c>
      <c r="H29" s="93">
        <f t="shared" si="39"/>
        <v>10</v>
      </c>
      <c r="J29" s="174">
        <f t="shared" si="34"/>
        <v>10</v>
      </c>
      <c r="K29" s="168">
        <f t="shared" si="35"/>
        <v>13.5</v>
      </c>
      <c r="L29" s="168">
        <f t="shared" si="36"/>
        <v>5.5</v>
      </c>
      <c r="M29" s="95"/>
      <c r="N29" s="94"/>
      <c r="P29" s="85">
        <f t="shared" si="28"/>
        <v>1</v>
      </c>
      <c r="Q29" s="43">
        <f t="shared" si="26"/>
        <v>1</v>
      </c>
      <c r="R29" s="29">
        <f t="shared" si="29"/>
        <v>1</v>
      </c>
      <c r="S29" s="29">
        <f t="shared" si="13"/>
        <v>1</v>
      </c>
      <c r="T29" s="43">
        <f t="shared" si="30"/>
        <v>1</v>
      </c>
      <c r="U29" s="43">
        <f t="shared" si="15"/>
        <v>2</v>
      </c>
      <c r="V29" s="29">
        <f t="shared" si="31"/>
        <v>1</v>
      </c>
      <c r="W29" s="29">
        <f t="shared" si="17"/>
        <v>2</v>
      </c>
      <c r="X29" s="43">
        <f t="shared" si="32"/>
        <v>1</v>
      </c>
      <c r="Y29" s="79">
        <f t="shared" si="19"/>
        <v>2</v>
      </c>
      <c r="AA29" s="92">
        <f t="shared" si="20"/>
        <v>22</v>
      </c>
      <c r="AB29" s="29">
        <f t="shared" si="3"/>
        <v>42</v>
      </c>
      <c r="AC29" s="29">
        <f t="shared" si="4"/>
        <v>62</v>
      </c>
      <c r="AD29" s="29">
        <f t="shared" si="5"/>
        <v>82</v>
      </c>
      <c r="AE29" s="87">
        <f t="shared" si="40"/>
        <v>100</v>
      </c>
    </row>
    <row r="30" spans="3:31">
      <c r="C30" s="86" t="s">
        <v>207</v>
      </c>
      <c r="D30" s="124">
        <v>26</v>
      </c>
      <c r="E30" s="82">
        <v>1</v>
      </c>
      <c r="F30" s="128">
        <v>1</v>
      </c>
      <c r="G30" s="82">
        <f t="shared" si="33"/>
        <v>59</v>
      </c>
      <c r="H30" s="76">
        <f>H29+1</f>
        <v>11</v>
      </c>
      <c r="J30" s="82">
        <f t="shared" si="34"/>
        <v>10</v>
      </c>
      <c r="K30" s="44">
        <v>14</v>
      </c>
      <c r="L30" s="44">
        <v>6</v>
      </c>
      <c r="M30" s="95"/>
      <c r="N30" s="94"/>
      <c r="P30" s="86">
        <f>P29</f>
        <v>1</v>
      </c>
      <c r="Q30" s="42">
        <f t="shared" si="26"/>
        <v>1</v>
      </c>
      <c r="R30" s="31">
        <f>R29</f>
        <v>1</v>
      </c>
      <c r="S30" s="31">
        <f t="shared" si="13"/>
        <v>1</v>
      </c>
      <c r="T30" s="42">
        <f>T29</f>
        <v>1</v>
      </c>
      <c r="U30" s="42">
        <f t="shared" si="15"/>
        <v>2</v>
      </c>
      <c r="V30" s="31">
        <f>V29</f>
        <v>1</v>
      </c>
      <c r="W30" s="31">
        <f t="shared" si="17"/>
        <v>2</v>
      </c>
      <c r="X30" s="42">
        <f>X29</f>
        <v>1</v>
      </c>
      <c r="Y30" s="80">
        <f t="shared" si="19"/>
        <v>2</v>
      </c>
      <c r="AA30" s="82">
        <f t="shared" si="20"/>
        <v>22.5</v>
      </c>
      <c r="AB30" s="31">
        <f t="shared" si="3"/>
        <v>42.5</v>
      </c>
      <c r="AC30" s="31">
        <f t="shared" si="4"/>
        <v>62.5</v>
      </c>
      <c r="AD30" s="31">
        <f t="shared" si="5"/>
        <v>82.5</v>
      </c>
      <c r="AE30" s="87">
        <f t="shared" si="40"/>
        <v>100</v>
      </c>
    </row>
    <row r="31" spans="3:31">
      <c r="C31" s="86" t="s">
        <v>208</v>
      </c>
      <c r="D31" s="124">
        <v>27</v>
      </c>
      <c r="E31" s="82">
        <v>1</v>
      </c>
      <c r="F31" s="128">
        <v>1</v>
      </c>
      <c r="G31" s="82">
        <f t="shared" si="33"/>
        <v>57</v>
      </c>
      <c r="H31" s="76">
        <f>H30+1</f>
        <v>12</v>
      </c>
      <c r="J31" s="82">
        <f t="shared" si="34"/>
        <v>10</v>
      </c>
      <c r="K31" s="169">
        <f t="shared" si="34"/>
        <v>14</v>
      </c>
      <c r="L31" s="169">
        <f>L30+1</f>
        <v>7</v>
      </c>
      <c r="M31" s="95"/>
      <c r="N31" s="94"/>
      <c r="P31" s="86">
        <f t="shared" ref="P31:P39" si="41">P30</f>
        <v>1</v>
      </c>
      <c r="Q31" s="42">
        <f t="shared" si="26"/>
        <v>1</v>
      </c>
      <c r="R31" s="31">
        <f t="shared" ref="R31:R39" si="42">R30</f>
        <v>1</v>
      </c>
      <c r="S31" s="31">
        <f t="shared" si="13"/>
        <v>1</v>
      </c>
      <c r="T31" s="42">
        <f t="shared" ref="T31:T39" si="43">T30</f>
        <v>1</v>
      </c>
      <c r="U31" s="42">
        <f t="shared" si="15"/>
        <v>2</v>
      </c>
      <c r="V31" s="31">
        <f t="shared" ref="V31:V39" si="44">V30</f>
        <v>1</v>
      </c>
      <c r="W31" s="31">
        <f t="shared" si="17"/>
        <v>2</v>
      </c>
      <c r="X31" s="42">
        <f t="shared" ref="X31:X39" si="45">X30</f>
        <v>1</v>
      </c>
      <c r="Y31" s="80">
        <f t="shared" si="19"/>
        <v>2</v>
      </c>
      <c r="AA31" s="82">
        <f t="shared" si="20"/>
        <v>23</v>
      </c>
      <c r="AB31" s="31">
        <f t="shared" si="3"/>
        <v>43</v>
      </c>
      <c r="AC31" s="31">
        <f t="shared" si="4"/>
        <v>63</v>
      </c>
      <c r="AD31" s="31">
        <f t="shared" si="5"/>
        <v>83</v>
      </c>
      <c r="AE31" s="87">
        <f t="shared" si="40"/>
        <v>100</v>
      </c>
    </row>
    <row r="32" spans="3:31">
      <c r="C32" s="86" t="s">
        <v>209</v>
      </c>
      <c r="D32" s="124">
        <v>28</v>
      </c>
      <c r="E32" s="82">
        <v>1</v>
      </c>
      <c r="F32" s="128">
        <v>1</v>
      </c>
      <c r="G32" s="82">
        <f t="shared" si="33"/>
        <v>55</v>
      </c>
      <c r="H32" s="76">
        <f t="shared" ref="H32:H44" si="46">H31+1</f>
        <v>13</v>
      </c>
      <c r="J32" s="82">
        <f t="shared" si="34"/>
        <v>10</v>
      </c>
      <c r="K32" s="169">
        <f t="shared" si="34"/>
        <v>14</v>
      </c>
      <c r="L32" s="169">
        <f t="shared" ref="L32:L39" si="47">L31+1</f>
        <v>8</v>
      </c>
      <c r="M32" s="95"/>
      <c r="N32" s="94"/>
      <c r="P32" s="86">
        <f t="shared" si="41"/>
        <v>1</v>
      </c>
      <c r="Q32" s="42">
        <f t="shared" si="26"/>
        <v>1</v>
      </c>
      <c r="R32" s="31">
        <f t="shared" si="42"/>
        <v>1</v>
      </c>
      <c r="S32" s="31">
        <f t="shared" si="13"/>
        <v>1</v>
      </c>
      <c r="T32" s="42">
        <f t="shared" si="43"/>
        <v>1</v>
      </c>
      <c r="U32" s="42">
        <f t="shared" si="15"/>
        <v>2</v>
      </c>
      <c r="V32" s="31">
        <f t="shared" si="44"/>
        <v>1</v>
      </c>
      <c r="W32" s="31">
        <f t="shared" si="17"/>
        <v>2</v>
      </c>
      <c r="X32" s="42">
        <f t="shared" si="45"/>
        <v>1</v>
      </c>
      <c r="Y32" s="80">
        <f t="shared" si="19"/>
        <v>2</v>
      </c>
      <c r="AA32" s="82">
        <f t="shared" si="20"/>
        <v>23.5</v>
      </c>
      <c r="AB32" s="31">
        <f t="shared" si="3"/>
        <v>43.5</v>
      </c>
      <c r="AC32" s="31">
        <f t="shared" si="4"/>
        <v>63.5</v>
      </c>
      <c r="AD32" s="31">
        <f t="shared" si="5"/>
        <v>83.5</v>
      </c>
      <c r="AE32" s="87">
        <f t="shared" si="40"/>
        <v>100</v>
      </c>
    </row>
    <row r="33" spans="3:31">
      <c r="C33" s="86" t="s">
        <v>210</v>
      </c>
      <c r="D33" s="124">
        <v>29</v>
      </c>
      <c r="E33" s="82">
        <v>1</v>
      </c>
      <c r="F33" s="128">
        <v>2</v>
      </c>
      <c r="G33" s="82">
        <f t="shared" si="33"/>
        <v>53</v>
      </c>
      <c r="H33" s="76">
        <f t="shared" si="46"/>
        <v>14</v>
      </c>
      <c r="J33" s="82">
        <f t="shared" si="34"/>
        <v>10</v>
      </c>
      <c r="K33" s="169">
        <f t="shared" si="34"/>
        <v>14</v>
      </c>
      <c r="L33" s="169">
        <f t="shared" si="47"/>
        <v>9</v>
      </c>
      <c r="M33" s="95"/>
      <c r="N33" s="94"/>
      <c r="P33" s="86">
        <f t="shared" si="41"/>
        <v>1</v>
      </c>
      <c r="Q33" s="42">
        <f t="shared" si="26"/>
        <v>1</v>
      </c>
      <c r="R33" s="31">
        <f t="shared" si="42"/>
        <v>1</v>
      </c>
      <c r="S33" s="31">
        <f t="shared" si="13"/>
        <v>1</v>
      </c>
      <c r="T33" s="42">
        <f t="shared" si="43"/>
        <v>1</v>
      </c>
      <c r="U33" s="42">
        <f t="shared" si="15"/>
        <v>2</v>
      </c>
      <c r="V33" s="31">
        <f t="shared" si="44"/>
        <v>1</v>
      </c>
      <c r="W33" s="31">
        <f t="shared" si="17"/>
        <v>2</v>
      </c>
      <c r="X33" s="42">
        <f t="shared" si="45"/>
        <v>1</v>
      </c>
      <c r="Y33" s="80">
        <f t="shared" si="19"/>
        <v>2</v>
      </c>
      <c r="AA33" s="82">
        <f t="shared" si="20"/>
        <v>24</v>
      </c>
      <c r="AB33" s="31">
        <f t="shared" si="3"/>
        <v>44</v>
      </c>
      <c r="AC33" s="31">
        <f t="shared" si="4"/>
        <v>64</v>
      </c>
      <c r="AD33" s="31">
        <f t="shared" si="5"/>
        <v>84</v>
      </c>
      <c r="AE33" s="87">
        <f t="shared" si="40"/>
        <v>100</v>
      </c>
    </row>
    <row r="34" spans="3:31">
      <c r="C34" s="86" t="s">
        <v>211</v>
      </c>
      <c r="D34" s="124">
        <v>30</v>
      </c>
      <c r="E34" s="82">
        <v>1</v>
      </c>
      <c r="F34" s="130">
        <v>3</v>
      </c>
      <c r="G34" s="82">
        <f t="shared" si="33"/>
        <v>51</v>
      </c>
      <c r="H34" s="76">
        <f t="shared" si="46"/>
        <v>15</v>
      </c>
      <c r="J34" s="82">
        <f t="shared" si="34"/>
        <v>10</v>
      </c>
      <c r="K34" s="169">
        <f t="shared" si="34"/>
        <v>14</v>
      </c>
      <c r="L34" s="169">
        <f t="shared" si="47"/>
        <v>10</v>
      </c>
      <c r="M34" s="95"/>
      <c r="N34" s="94"/>
      <c r="P34" s="86">
        <f t="shared" si="41"/>
        <v>1</v>
      </c>
      <c r="Q34" s="42">
        <f t="shared" si="26"/>
        <v>1</v>
      </c>
      <c r="R34" s="31">
        <f t="shared" si="42"/>
        <v>1</v>
      </c>
      <c r="S34" s="31">
        <f t="shared" si="13"/>
        <v>1</v>
      </c>
      <c r="T34" s="42">
        <f t="shared" si="43"/>
        <v>1</v>
      </c>
      <c r="U34" s="42">
        <f t="shared" si="15"/>
        <v>2</v>
      </c>
      <c r="V34" s="31">
        <f t="shared" si="44"/>
        <v>1</v>
      </c>
      <c r="W34" s="31">
        <f t="shared" si="17"/>
        <v>2</v>
      </c>
      <c r="X34" s="42">
        <f t="shared" si="45"/>
        <v>1</v>
      </c>
      <c r="Y34" s="80">
        <f t="shared" si="19"/>
        <v>2</v>
      </c>
      <c r="AA34" s="82">
        <f t="shared" si="20"/>
        <v>24.5</v>
      </c>
      <c r="AB34" s="31">
        <f t="shared" si="3"/>
        <v>44.5</v>
      </c>
      <c r="AC34" s="31">
        <f t="shared" si="4"/>
        <v>64.5</v>
      </c>
      <c r="AD34" s="31">
        <f t="shared" si="5"/>
        <v>84.5</v>
      </c>
      <c r="AE34" s="87">
        <f t="shared" si="40"/>
        <v>100</v>
      </c>
    </row>
    <row r="35" spans="3:31">
      <c r="C35" s="108" t="s">
        <v>227</v>
      </c>
      <c r="D35" s="123">
        <v>31</v>
      </c>
      <c r="E35" s="109">
        <v>1</v>
      </c>
      <c r="F35" s="127">
        <v>1</v>
      </c>
      <c r="G35" s="109">
        <f t="shared" si="33"/>
        <v>49</v>
      </c>
      <c r="H35" s="93">
        <f t="shared" si="46"/>
        <v>16</v>
      </c>
      <c r="J35" s="174">
        <f t="shared" si="34"/>
        <v>10</v>
      </c>
      <c r="K35" s="168">
        <f t="shared" si="34"/>
        <v>14</v>
      </c>
      <c r="L35" s="168">
        <f t="shared" si="47"/>
        <v>11</v>
      </c>
      <c r="M35" s="95"/>
      <c r="N35" s="94"/>
      <c r="P35" s="85">
        <f t="shared" si="41"/>
        <v>1</v>
      </c>
      <c r="Q35" s="43">
        <f t="shared" si="26"/>
        <v>1</v>
      </c>
      <c r="R35" s="29">
        <f t="shared" si="42"/>
        <v>1</v>
      </c>
      <c r="S35" s="29">
        <f t="shared" si="13"/>
        <v>1</v>
      </c>
      <c r="T35" s="43">
        <f t="shared" si="43"/>
        <v>1</v>
      </c>
      <c r="U35" s="43">
        <f t="shared" si="15"/>
        <v>2</v>
      </c>
      <c r="V35" s="29">
        <f t="shared" si="44"/>
        <v>1</v>
      </c>
      <c r="W35" s="29">
        <f t="shared" si="17"/>
        <v>2</v>
      </c>
      <c r="X35" s="44">
        <v>1</v>
      </c>
      <c r="Y35" s="87">
        <v>3</v>
      </c>
      <c r="AA35" s="92">
        <f t="shared" si="20"/>
        <v>25</v>
      </c>
      <c r="AB35" s="29">
        <f t="shared" si="3"/>
        <v>45</v>
      </c>
      <c r="AC35" s="29">
        <f t="shared" si="4"/>
        <v>65</v>
      </c>
      <c r="AD35" s="29">
        <f t="shared" si="5"/>
        <v>85</v>
      </c>
      <c r="AE35" s="87">
        <f t="shared" si="40"/>
        <v>100</v>
      </c>
    </row>
    <row r="36" spans="3:31">
      <c r="C36" s="108" t="s">
        <v>212</v>
      </c>
      <c r="D36" s="123">
        <v>32</v>
      </c>
      <c r="E36" s="109">
        <v>1</v>
      </c>
      <c r="F36" s="127">
        <v>1</v>
      </c>
      <c r="G36" s="109">
        <f t="shared" si="33"/>
        <v>47</v>
      </c>
      <c r="H36" s="93">
        <f t="shared" si="46"/>
        <v>17</v>
      </c>
      <c r="J36" s="174">
        <f t="shared" si="34"/>
        <v>10</v>
      </c>
      <c r="K36" s="168">
        <f t="shared" si="34"/>
        <v>14</v>
      </c>
      <c r="L36" s="168">
        <f t="shared" si="47"/>
        <v>12</v>
      </c>
      <c r="M36" s="95"/>
      <c r="N36" s="94"/>
      <c r="P36" s="85">
        <f t="shared" si="41"/>
        <v>1</v>
      </c>
      <c r="Q36" s="43">
        <f t="shared" si="26"/>
        <v>1</v>
      </c>
      <c r="R36" s="29">
        <f t="shared" si="42"/>
        <v>1</v>
      </c>
      <c r="S36" s="29">
        <f t="shared" si="13"/>
        <v>1</v>
      </c>
      <c r="T36" s="43">
        <f t="shared" si="43"/>
        <v>1</v>
      </c>
      <c r="U36" s="43">
        <f t="shared" si="15"/>
        <v>2</v>
      </c>
      <c r="V36" s="29">
        <f t="shared" si="44"/>
        <v>1</v>
      </c>
      <c r="W36" s="29">
        <f t="shared" si="17"/>
        <v>2</v>
      </c>
      <c r="X36" s="43">
        <f t="shared" si="45"/>
        <v>1</v>
      </c>
      <c r="Y36" s="79">
        <f t="shared" si="19"/>
        <v>3</v>
      </c>
      <c r="AA36" s="92">
        <f t="shared" si="20"/>
        <v>25.5</v>
      </c>
      <c r="AB36" s="29">
        <f t="shared" si="3"/>
        <v>45.5</v>
      </c>
      <c r="AC36" s="29">
        <f t="shared" si="4"/>
        <v>65.5</v>
      </c>
      <c r="AD36" s="29">
        <f t="shared" si="5"/>
        <v>85.5</v>
      </c>
      <c r="AE36" s="87">
        <f t="shared" si="40"/>
        <v>100</v>
      </c>
    </row>
    <row r="37" spans="3:31">
      <c r="C37" s="108" t="s">
        <v>213</v>
      </c>
      <c r="D37" s="123">
        <v>33</v>
      </c>
      <c r="E37" s="109">
        <v>1</v>
      </c>
      <c r="F37" s="127">
        <v>1</v>
      </c>
      <c r="G37" s="109">
        <f t="shared" si="33"/>
        <v>45</v>
      </c>
      <c r="H37" s="93">
        <f t="shared" si="46"/>
        <v>18</v>
      </c>
      <c r="J37" s="174">
        <f t="shared" si="34"/>
        <v>10</v>
      </c>
      <c r="K37" s="168">
        <f t="shared" si="34"/>
        <v>14</v>
      </c>
      <c r="L37" s="168">
        <f t="shared" si="47"/>
        <v>13</v>
      </c>
      <c r="M37" s="95"/>
      <c r="N37" s="94"/>
      <c r="P37" s="85">
        <f t="shared" si="41"/>
        <v>1</v>
      </c>
      <c r="Q37" s="43">
        <f t="shared" si="26"/>
        <v>1</v>
      </c>
      <c r="R37" s="29">
        <f t="shared" si="42"/>
        <v>1</v>
      </c>
      <c r="S37" s="29">
        <f t="shared" si="13"/>
        <v>1</v>
      </c>
      <c r="T37" s="43">
        <f t="shared" si="43"/>
        <v>1</v>
      </c>
      <c r="U37" s="43">
        <f t="shared" si="15"/>
        <v>2</v>
      </c>
      <c r="V37" s="29">
        <f t="shared" si="44"/>
        <v>1</v>
      </c>
      <c r="W37" s="29">
        <f t="shared" si="17"/>
        <v>2</v>
      </c>
      <c r="X37" s="43">
        <f t="shared" si="45"/>
        <v>1</v>
      </c>
      <c r="Y37" s="79">
        <f t="shared" si="19"/>
        <v>3</v>
      </c>
      <c r="AA37" s="92">
        <f t="shared" si="20"/>
        <v>26</v>
      </c>
      <c r="AB37" s="29">
        <f t="shared" si="3"/>
        <v>46</v>
      </c>
      <c r="AC37" s="29">
        <f t="shared" si="4"/>
        <v>66</v>
      </c>
      <c r="AD37" s="29">
        <f t="shared" si="5"/>
        <v>86</v>
      </c>
      <c r="AE37" s="87">
        <f t="shared" si="40"/>
        <v>100</v>
      </c>
    </row>
    <row r="38" spans="3:31">
      <c r="C38" s="108" t="s">
        <v>214</v>
      </c>
      <c r="D38" s="123">
        <v>34</v>
      </c>
      <c r="E38" s="109">
        <v>1</v>
      </c>
      <c r="F38" s="127">
        <v>2</v>
      </c>
      <c r="G38" s="109">
        <f t="shared" si="33"/>
        <v>43</v>
      </c>
      <c r="H38" s="93">
        <f t="shared" si="46"/>
        <v>19</v>
      </c>
      <c r="J38" s="174">
        <f t="shared" si="34"/>
        <v>10</v>
      </c>
      <c r="K38" s="168">
        <f t="shared" si="34"/>
        <v>14</v>
      </c>
      <c r="L38" s="168">
        <f t="shared" si="47"/>
        <v>14</v>
      </c>
      <c r="M38" s="95"/>
      <c r="N38" s="94"/>
      <c r="P38" s="85">
        <f t="shared" si="41"/>
        <v>1</v>
      </c>
      <c r="Q38" s="43">
        <f t="shared" si="26"/>
        <v>1</v>
      </c>
      <c r="R38" s="29">
        <f t="shared" si="42"/>
        <v>1</v>
      </c>
      <c r="S38" s="29">
        <f t="shared" si="13"/>
        <v>1</v>
      </c>
      <c r="T38" s="43">
        <f t="shared" si="43"/>
        <v>1</v>
      </c>
      <c r="U38" s="43">
        <f t="shared" si="15"/>
        <v>2</v>
      </c>
      <c r="V38" s="29">
        <f t="shared" si="44"/>
        <v>1</v>
      </c>
      <c r="W38" s="29">
        <f t="shared" si="17"/>
        <v>2</v>
      </c>
      <c r="X38" s="43">
        <f t="shared" si="45"/>
        <v>1</v>
      </c>
      <c r="Y38" s="79">
        <f t="shared" si="19"/>
        <v>3</v>
      </c>
      <c r="AA38" s="92">
        <f t="shared" si="20"/>
        <v>26.5</v>
      </c>
      <c r="AB38" s="29">
        <f t="shared" si="3"/>
        <v>46.5</v>
      </c>
      <c r="AC38" s="29">
        <f t="shared" si="4"/>
        <v>66.5</v>
      </c>
      <c r="AD38" s="29">
        <f t="shared" si="5"/>
        <v>86.5</v>
      </c>
      <c r="AE38" s="87">
        <f t="shared" si="40"/>
        <v>100</v>
      </c>
    </row>
    <row r="39" spans="3:31">
      <c r="C39" s="108" t="s">
        <v>215</v>
      </c>
      <c r="D39" s="123">
        <v>35</v>
      </c>
      <c r="E39" s="109">
        <v>1</v>
      </c>
      <c r="F39" s="127">
        <v>3</v>
      </c>
      <c r="G39" s="109">
        <f t="shared" si="33"/>
        <v>41</v>
      </c>
      <c r="H39" s="93">
        <f t="shared" si="46"/>
        <v>20</v>
      </c>
      <c r="J39" s="174">
        <f t="shared" si="34"/>
        <v>10</v>
      </c>
      <c r="K39" s="168">
        <f t="shared" si="34"/>
        <v>14</v>
      </c>
      <c r="L39" s="168">
        <f t="shared" si="47"/>
        <v>15</v>
      </c>
      <c r="M39" s="95"/>
      <c r="N39" s="94"/>
      <c r="P39" s="85">
        <f t="shared" si="41"/>
        <v>1</v>
      </c>
      <c r="Q39" s="43">
        <f t="shared" si="26"/>
        <v>1</v>
      </c>
      <c r="R39" s="29">
        <f t="shared" si="42"/>
        <v>1</v>
      </c>
      <c r="S39" s="29">
        <f t="shared" si="13"/>
        <v>1</v>
      </c>
      <c r="T39" s="43">
        <f t="shared" si="43"/>
        <v>1</v>
      </c>
      <c r="U39" s="43">
        <f t="shared" si="15"/>
        <v>2</v>
      </c>
      <c r="V39" s="29">
        <f t="shared" si="44"/>
        <v>1</v>
      </c>
      <c r="W39" s="29">
        <f t="shared" si="17"/>
        <v>2</v>
      </c>
      <c r="X39" s="43">
        <f t="shared" si="45"/>
        <v>1</v>
      </c>
      <c r="Y39" s="79">
        <f t="shared" si="19"/>
        <v>3</v>
      </c>
      <c r="AA39" s="92">
        <f t="shared" si="20"/>
        <v>27</v>
      </c>
      <c r="AB39" s="29">
        <f t="shared" si="3"/>
        <v>47</v>
      </c>
      <c r="AC39" s="29">
        <f t="shared" si="4"/>
        <v>67</v>
      </c>
      <c r="AD39" s="29">
        <f t="shared" si="5"/>
        <v>87</v>
      </c>
      <c r="AE39" s="87">
        <f t="shared" si="40"/>
        <v>100</v>
      </c>
    </row>
    <row r="40" spans="3:31">
      <c r="C40" s="86" t="s">
        <v>216</v>
      </c>
      <c r="D40" s="124">
        <v>36</v>
      </c>
      <c r="E40" s="82">
        <v>1</v>
      </c>
      <c r="F40" s="128">
        <v>1</v>
      </c>
      <c r="G40" s="82">
        <f>G39-3</f>
        <v>38</v>
      </c>
      <c r="H40" s="76">
        <f t="shared" si="46"/>
        <v>21</v>
      </c>
      <c r="J40" s="82">
        <f t="shared" si="34"/>
        <v>10</v>
      </c>
      <c r="K40" s="169">
        <f t="shared" si="34"/>
        <v>14</v>
      </c>
      <c r="L40" s="44">
        <v>16</v>
      </c>
      <c r="M40" s="44">
        <v>0.5</v>
      </c>
      <c r="N40" s="87">
        <v>0.5</v>
      </c>
      <c r="P40" s="86">
        <f>P39</f>
        <v>1</v>
      </c>
      <c r="Q40" s="42">
        <f t="shared" ref="Q40:Q44" si="48">Q39</f>
        <v>1</v>
      </c>
      <c r="R40" s="31">
        <f>R39</f>
        <v>1</v>
      </c>
      <c r="S40" s="31">
        <f t="shared" si="13"/>
        <v>1</v>
      </c>
      <c r="T40" s="42">
        <f>T39</f>
        <v>1</v>
      </c>
      <c r="U40" s="42">
        <f t="shared" si="15"/>
        <v>2</v>
      </c>
      <c r="V40" s="31">
        <f>V39</f>
        <v>1</v>
      </c>
      <c r="W40" s="31">
        <f t="shared" si="17"/>
        <v>2</v>
      </c>
      <c r="X40" s="42">
        <f>X39</f>
        <v>1</v>
      </c>
      <c r="Y40" s="80">
        <f t="shared" si="19"/>
        <v>3</v>
      </c>
      <c r="AA40" s="82">
        <f t="shared" si="20"/>
        <v>27.5</v>
      </c>
      <c r="AB40" s="31">
        <f t="shared" si="3"/>
        <v>47.5</v>
      </c>
      <c r="AC40" s="31">
        <f t="shared" si="4"/>
        <v>67.5</v>
      </c>
      <c r="AD40" s="31">
        <f t="shared" si="5"/>
        <v>87.5</v>
      </c>
      <c r="AE40" s="87">
        <f t="shared" si="40"/>
        <v>100</v>
      </c>
    </row>
    <row r="41" spans="3:31">
      <c r="C41" s="86" t="s">
        <v>217</v>
      </c>
      <c r="D41" s="124">
        <v>37</v>
      </c>
      <c r="E41" s="82">
        <v>1</v>
      </c>
      <c r="F41" s="128">
        <v>1</v>
      </c>
      <c r="G41" s="82">
        <f>G40-2</f>
        <v>36</v>
      </c>
      <c r="H41" s="76">
        <f t="shared" si="46"/>
        <v>22</v>
      </c>
      <c r="J41" s="82">
        <f t="shared" si="34"/>
        <v>10</v>
      </c>
      <c r="K41" s="169">
        <f t="shared" si="34"/>
        <v>14</v>
      </c>
      <c r="L41" s="169">
        <f>L40</f>
        <v>16</v>
      </c>
      <c r="M41" s="169">
        <f>M40+0.5</f>
        <v>1</v>
      </c>
      <c r="N41" s="76">
        <f t="shared" ref="N41:N44" si="49">N40+0.5</f>
        <v>1</v>
      </c>
      <c r="P41" s="86">
        <f t="shared" ref="P41:P44" si="50">P40</f>
        <v>1</v>
      </c>
      <c r="Q41" s="42">
        <f t="shared" si="48"/>
        <v>1</v>
      </c>
      <c r="R41" s="31">
        <f t="shared" ref="R41:R44" si="51">R40</f>
        <v>1</v>
      </c>
      <c r="S41" s="31">
        <f t="shared" si="13"/>
        <v>1</v>
      </c>
      <c r="T41" s="42">
        <f t="shared" ref="T41:T44" si="52">T40</f>
        <v>1</v>
      </c>
      <c r="U41" s="42">
        <f t="shared" si="15"/>
        <v>2</v>
      </c>
      <c r="V41" s="31">
        <f t="shared" ref="V41:V44" si="53">V40</f>
        <v>1</v>
      </c>
      <c r="W41" s="31">
        <f t="shared" si="17"/>
        <v>2</v>
      </c>
      <c r="X41" s="42">
        <f t="shared" ref="X41:X44" si="54">X40</f>
        <v>1</v>
      </c>
      <c r="Y41" s="80">
        <f t="shared" si="19"/>
        <v>3</v>
      </c>
      <c r="AA41" s="82">
        <f t="shared" si="20"/>
        <v>28</v>
      </c>
      <c r="AB41" s="31">
        <f t="shared" si="3"/>
        <v>48</v>
      </c>
      <c r="AC41" s="31">
        <f t="shared" si="4"/>
        <v>68</v>
      </c>
      <c r="AD41" s="31">
        <f t="shared" si="5"/>
        <v>88</v>
      </c>
      <c r="AE41" s="87">
        <f t="shared" si="40"/>
        <v>100</v>
      </c>
    </row>
    <row r="42" spans="3:31">
      <c r="C42" s="86" t="s">
        <v>218</v>
      </c>
      <c r="D42" s="124">
        <v>38</v>
      </c>
      <c r="E42" s="82">
        <v>1</v>
      </c>
      <c r="F42" s="128">
        <v>1</v>
      </c>
      <c r="G42" s="82">
        <f t="shared" ref="G42:G44" si="55">G41-2</f>
        <v>34</v>
      </c>
      <c r="H42" s="76">
        <f t="shared" si="46"/>
        <v>23</v>
      </c>
      <c r="J42" s="82">
        <f t="shared" si="34"/>
        <v>10</v>
      </c>
      <c r="K42" s="169">
        <f t="shared" si="34"/>
        <v>14</v>
      </c>
      <c r="L42" s="169">
        <f t="shared" ref="L42:L44" si="56">L41</f>
        <v>16</v>
      </c>
      <c r="M42" s="169">
        <f t="shared" ref="M42:M44" si="57">M41+0.5</f>
        <v>1.5</v>
      </c>
      <c r="N42" s="76">
        <f t="shared" si="49"/>
        <v>1.5</v>
      </c>
      <c r="P42" s="86">
        <f t="shared" si="50"/>
        <v>1</v>
      </c>
      <c r="Q42" s="42">
        <f t="shared" si="48"/>
        <v>1</v>
      </c>
      <c r="R42" s="31">
        <f t="shared" si="51"/>
        <v>1</v>
      </c>
      <c r="S42" s="31">
        <f t="shared" si="13"/>
        <v>1</v>
      </c>
      <c r="T42" s="42">
        <f t="shared" si="52"/>
        <v>1</v>
      </c>
      <c r="U42" s="42">
        <f t="shared" si="15"/>
        <v>2</v>
      </c>
      <c r="V42" s="31">
        <f t="shared" si="53"/>
        <v>1</v>
      </c>
      <c r="W42" s="31">
        <f t="shared" si="17"/>
        <v>2</v>
      </c>
      <c r="X42" s="42">
        <f t="shared" si="54"/>
        <v>1</v>
      </c>
      <c r="Y42" s="80">
        <f t="shared" si="19"/>
        <v>3</v>
      </c>
      <c r="AA42" s="82">
        <f t="shared" si="20"/>
        <v>28.5</v>
      </c>
      <c r="AB42" s="31">
        <f t="shared" si="3"/>
        <v>48.5</v>
      </c>
      <c r="AC42" s="31">
        <f t="shared" si="4"/>
        <v>68.5</v>
      </c>
      <c r="AD42" s="31">
        <f t="shared" si="5"/>
        <v>88.5</v>
      </c>
      <c r="AE42" s="87">
        <f t="shared" si="40"/>
        <v>100</v>
      </c>
    </row>
    <row r="43" spans="3:31">
      <c r="C43" s="86" t="s">
        <v>219</v>
      </c>
      <c r="D43" s="124">
        <v>39</v>
      </c>
      <c r="E43" s="82">
        <v>1</v>
      </c>
      <c r="F43" s="128">
        <v>2</v>
      </c>
      <c r="G43" s="82">
        <f t="shared" si="55"/>
        <v>32</v>
      </c>
      <c r="H43" s="76">
        <f t="shared" si="46"/>
        <v>24</v>
      </c>
      <c r="J43" s="82">
        <f t="shared" si="34"/>
        <v>10</v>
      </c>
      <c r="K43" s="169">
        <f t="shared" si="34"/>
        <v>14</v>
      </c>
      <c r="L43" s="169">
        <f t="shared" si="56"/>
        <v>16</v>
      </c>
      <c r="M43" s="169">
        <f t="shared" si="57"/>
        <v>2</v>
      </c>
      <c r="N43" s="76">
        <f t="shared" si="49"/>
        <v>2</v>
      </c>
      <c r="P43" s="86">
        <f t="shared" si="50"/>
        <v>1</v>
      </c>
      <c r="Q43" s="42">
        <f t="shared" si="48"/>
        <v>1</v>
      </c>
      <c r="R43" s="31">
        <f t="shared" si="51"/>
        <v>1</v>
      </c>
      <c r="S43" s="31">
        <f t="shared" si="13"/>
        <v>1</v>
      </c>
      <c r="T43" s="42">
        <f t="shared" si="52"/>
        <v>1</v>
      </c>
      <c r="U43" s="42">
        <f t="shared" si="15"/>
        <v>2</v>
      </c>
      <c r="V43" s="31">
        <f t="shared" si="53"/>
        <v>1</v>
      </c>
      <c r="W43" s="31">
        <f t="shared" si="17"/>
        <v>2</v>
      </c>
      <c r="X43" s="42">
        <f t="shared" si="54"/>
        <v>1</v>
      </c>
      <c r="Y43" s="80">
        <f t="shared" si="19"/>
        <v>3</v>
      </c>
      <c r="AA43" s="82">
        <f t="shared" si="20"/>
        <v>29</v>
      </c>
      <c r="AB43" s="31">
        <f t="shared" si="3"/>
        <v>49</v>
      </c>
      <c r="AC43" s="31">
        <f t="shared" si="4"/>
        <v>69</v>
      </c>
      <c r="AD43" s="31">
        <f t="shared" si="5"/>
        <v>89</v>
      </c>
      <c r="AE43" s="87">
        <f t="shared" si="40"/>
        <v>100</v>
      </c>
    </row>
    <row r="44" spans="3:31" ht="17.25" thickBot="1">
      <c r="C44" s="88" t="s">
        <v>220</v>
      </c>
      <c r="D44" s="125">
        <v>40</v>
      </c>
      <c r="E44" s="83">
        <v>1</v>
      </c>
      <c r="F44" s="129">
        <v>3</v>
      </c>
      <c r="G44" s="83">
        <f t="shared" si="55"/>
        <v>30</v>
      </c>
      <c r="H44" s="96">
        <f t="shared" si="46"/>
        <v>25</v>
      </c>
      <c r="J44" s="83">
        <f t="shared" si="34"/>
        <v>10</v>
      </c>
      <c r="K44" s="78">
        <f t="shared" si="34"/>
        <v>14</v>
      </c>
      <c r="L44" s="78">
        <f t="shared" si="56"/>
        <v>16</v>
      </c>
      <c r="M44" s="78">
        <f t="shared" si="57"/>
        <v>2.5</v>
      </c>
      <c r="N44" s="96">
        <f t="shared" si="49"/>
        <v>2.5</v>
      </c>
      <c r="P44" s="88">
        <f t="shared" si="50"/>
        <v>1</v>
      </c>
      <c r="Q44" s="77">
        <f t="shared" si="48"/>
        <v>1</v>
      </c>
      <c r="R44" s="78">
        <f t="shared" si="51"/>
        <v>1</v>
      </c>
      <c r="S44" s="78">
        <f t="shared" si="13"/>
        <v>1</v>
      </c>
      <c r="T44" s="77">
        <f t="shared" si="52"/>
        <v>1</v>
      </c>
      <c r="U44" s="77">
        <f t="shared" si="15"/>
        <v>2</v>
      </c>
      <c r="V44" s="78">
        <f t="shared" si="53"/>
        <v>1</v>
      </c>
      <c r="W44" s="78">
        <f t="shared" si="17"/>
        <v>2</v>
      </c>
      <c r="X44" s="77">
        <f t="shared" si="54"/>
        <v>1</v>
      </c>
      <c r="Y44" s="81">
        <f t="shared" si="19"/>
        <v>3</v>
      </c>
      <c r="AA44" s="83">
        <f t="shared" si="20"/>
        <v>29.5</v>
      </c>
      <c r="AB44" s="78">
        <f t="shared" si="3"/>
        <v>49.5</v>
      </c>
      <c r="AC44" s="78">
        <f t="shared" si="4"/>
        <v>69.5</v>
      </c>
      <c r="AD44" s="78">
        <f t="shared" si="5"/>
        <v>89.5</v>
      </c>
      <c r="AE44" s="99">
        <f t="shared" si="40"/>
        <v>100</v>
      </c>
    </row>
  </sheetData>
  <mergeCells count="11">
    <mergeCell ref="E2:F3"/>
    <mergeCell ref="V3:W3"/>
    <mergeCell ref="X3:Y3"/>
    <mergeCell ref="P2:Y2"/>
    <mergeCell ref="C2:D3"/>
    <mergeCell ref="G2:H3"/>
    <mergeCell ref="AA2:AE3"/>
    <mergeCell ref="J2:M3"/>
    <mergeCell ref="P3:Q3"/>
    <mergeCell ref="R3:S3"/>
    <mergeCell ref="T3:U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ySplit="4" topLeftCell="A5" activePane="bottomLeft" state="frozen"/>
      <selection pane="bottomLeft" activeCell="H50" sqref="H50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8" width="9.125" style="11" customWidth="1"/>
    <col min="9" max="9" width="3.625" style="11" customWidth="1"/>
    <col min="10" max="14" width="9.125" style="11" customWidth="1"/>
    <col min="15" max="15" width="3.625" style="11" customWidth="1"/>
    <col min="16" max="16" width="12.875" style="16" bestFit="1" customWidth="1"/>
    <col min="17" max="18" width="12.875" style="16" customWidth="1"/>
    <col min="19" max="19" width="8" style="16" bestFit="1" customWidth="1"/>
    <col min="20" max="16384" width="9" style="11"/>
  </cols>
  <sheetData>
    <row r="1" spans="1:19" ht="17.25" thickBot="1"/>
    <row r="2" spans="1:19" ht="16.5" customHeight="1">
      <c r="B2" s="316" t="s">
        <v>290</v>
      </c>
      <c r="C2" s="317"/>
      <c r="D2" s="309" t="s">
        <v>291</v>
      </c>
      <c r="E2" s="324"/>
      <c r="F2" s="309" t="s">
        <v>292</v>
      </c>
      <c r="G2" s="319"/>
      <c r="H2" s="180"/>
      <c r="J2" s="304" t="s">
        <v>293</v>
      </c>
      <c r="K2" s="305"/>
      <c r="L2" s="305"/>
      <c r="M2" s="305"/>
      <c r="N2" s="163"/>
      <c r="P2" s="309" t="s">
        <v>240</v>
      </c>
      <c r="Q2" s="323"/>
      <c r="R2" s="323"/>
      <c r="S2" s="324"/>
    </row>
    <row r="3" spans="1:19" ht="16.5" customHeight="1">
      <c r="B3" s="328"/>
      <c r="C3" s="329"/>
      <c r="D3" s="325"/>
      <c r="E3" s="327"/>
      <c r="F3" s="311"/>
      <c r="G3" s="320"/>
      <c r="H3" s="161"/>
      <c r="J3" s="306"/>
      <c r="K3" s="257"/>
      <c r="L3" s="257"/>
      <c r="M3" s="257"/>
      <c r="N3" s="164"/>
      <c r="P3" s="325"/>
      <c r="Q3" s="326"/>
      <c r="R3" s="326"/>
      <c r="S3" s="327"/>
    </row>
    <row r="4" spans="1:19" ht="17.25" thickBot="1">
      <c r="B4" s="101" t="s">
        <v>238</v>
      </c>
      <c r="C4" s="121" t="s">
        <v>239</v>
      </c>
      <c r="D4" s="160" t="s">
        <v>221</v>
      </c>
      <c r="E4" s="162" t="s">
        <v>222</v>
      </c>
      <c r="F4" s="101" t="s">
        <v>180</v>
      </c>
      <c r="G4" s="175" t="s">
        <v>181</v>
      </c>
      <c r="H4" s="161" t="s">
        <v>411</v>
      </c>
      <c r="J4" s="160" t="s">
        <v>223</v>
      </c>
      <c r="K4" s="159" t="s">
        <v>224</v>
      </c>
      <c r="L4" s="159" t="s">
        <v>180</v>
      </c>
      <c r="M4" s="159" t="s">
        <v>181</v>
      </c>
      <c r="N4" s="162" t="s">
        <v>411</v>
      </c>
      <c r="P4" s="97" t="s">
        <v>241</v>
      </c>
      <c r="Q4" s="21"/>
      <c r="R4" s="21" t="s">
        <v>262</v>
      </c>
      <c r="S4" s="98" t="s">
        <v>229</v>
      </c>
    </row>
    <row r="5" spans="1:19" ht="16.5" customHeight="1">
      <c r="A5" s="11">
        <v>1</v>
      </c>
      <c r="B5" s="102">
        <v>1</v>
      </c>
      <c r="C5" s="122">
        <v>3</v>
      </c>
      <c r="D5" s="166">
        <v>1</v>
      </c>
      <c r="E5" s="127">
        <v>2</v>
      </c>
      <c r="F5" s="176">
        <v>80</v>
      </c>
      <c r="G5" s="177"/>
      <c r="H5" s="178"/>
      <c r="J5" s="91">
        <v>17</v>
      </c>
      <c r="K5" s="44">
        <v>3</v>
      </c>
      <c r="L5" s="95"/>
      <c r="M5" s="95"/>
      <c r="N5" s="94"/>
      <c r="P5" s="321" t="s">
        <v>242</v>
      </c>
      <c r="Q5" s="43" t="s">
        <v>243</v>
      </c>
      <c r="R5" s="43">
        <v>100</v>
      </c>
      <c r="S5" s="87" t="s">
        <v>264</v>
      </c>
    </row>
    <row r="6" spans="1:19">
      <c r="A6" s="11">
        <v>2</v>
      </c>
      <c r="B6" s="165">
        <f>B5+3</f>
        <v>4</v>
      </c>
      <c r="C6" s="123">
        <f>C5+3</f>
        <v>6</v>
      </c>
      <c r="D6" s="166">
        <f t="shared" ref="D6:D9" si="0">D5</f>
        <v>1</v>
      </c>
      <c r="E6" s="127">
        <v>2</v>
      </c>
      <c r="F6" s="166">
        <f>F5</f>
        <v>80</v>
      </c>
      <c r="G6" s="95"/>
      <c r="H6" s="94"/>
      <c r="J6" s="166">
        <f>J5-0.5</f>
        <v>16.5</v>
      </c>
      <c r="K6" s="158">
        <f>K5+0.5</f>
        <v>3.5</v>
      </c>
      <c r="L6" s="95"/>
      <c r="M6" s="95"/>
      <c r="N6" s="94"/>
      <c r="P6" s="321"/>
      <c r="Q6" s="43" t="s">
        <v>248</v>
      </c>
      <c r="R6" s="43">
        <v>5</v>
      </c>
      <c r="S6" s="79"/>
    </row>
    <row r="7" spans="1:19">
      <c r="A7" s="11">
        <v>3</v>
      </c>
      <c r="B7" s="165">
        <f t="shared" ref="B7:B44" si="1">B6+3</f>
        <v>7</v>
      </c>
      <c r="C7" s="123">
        <f t="shared" ref="C7:C44" si="2">C6+3</f>
        <v>9</v>
      </c>
      <c r="D7" s="166">
        <f t="shared" si="0"/>
        <v>1</v>
      </c>
      <c r="E7" s="127">
        <v>2</v>
      </c>
      <c r="F7" s="166">
        <f t="shared" ref="F7:F19" si="3">F6</f>
        <v>80</v>
      </c>
      <c r="G7" s="95"/>
      <c r="H7" s="94"/>
      <c r="J7" s="166">
        <f t="shared" ref="J7:J19" si="4">J6-0.5</f>
        <v>16</v>
      </c>
      <c r="K7" s="158">
        <f t="shared" ref="K7:K19" si="5">K6+0.5</f>
        <v>4</v>
      </c>
      <c r="L7" s="95"/>
      <c r="M7" s="95"/>
      <c r="N7" s="94"/>
      <c r="P7" s="321"/>
      <c r="Q7" s="43" t="s">
        <v>244</v>
      </c>
      <c r="R7" s="43">
        <v>5</v>
      </c>
      <c r="S7" s="79"/>
    </row>
    <row r="8" spans="1:19">
      <c r="A8" s="11">
        <v>4</v>
      </c>
      <c r="B8" s="165">
        <f t="shared" si="1"/>
        <v>10</v>
      </c>
      <c r="C8" s="123">
        <f t="shared" si="2"/>
        <v>12</v>
      </c>
      <c r="D8" s="166">
        <f t="shared" si="0"/>
        <v>1</v>
      </c>
      <c r="E8" s="127">
        <v>2</v>
      </c>
      <c r="F8" s="166">
        <f t="shared" si="3"/>
        <v>80</v>
      </c>
      <c r="G8" s="95"/>
      <c r="H8" s="94"/>
      <c r="J8" s="166">
        <f t="shared" si="4"/>
        <v>15.5</v>
      </c>
      <c r="K8" s="158">
        <f t="shared" si="5"/>
        <v>4.5</v>
      </c>
      <c r="L8" s="95"/>
      <c r="M8" s="95"/>
      <c r="N8" s="94"/>
      <c r="P8" s="321"/>
      <c r="Q8" s="43" t="s">
        <v>245</v>
      </c>
      <c r="R8" s="43">
        <v>5</v>
      </c>
      <c r="S8" s="79"/>
    </row>
    <row r="9" spans="1:19">
      <c r="A9" s="11">
        <v>5</v>
      </c>
      <c r="B9" s="165">
        <f t="shared" si="1"/>
        <v>13</v>
      </c>
      <c r="C9" s="123">
        <f t="shared" si="2"/>
        <v>15</v>
      </c>
      <c r="D9" s="166">
        <f t="shared" si="0"/>
        <v>1</v>
      </c>
      <c r="E9" s="127">
        <v>2</v>
      </c>
      <c r="F9" s="166">
        <f t="shared" si="3"/>
        <v>80</v>
      </c>
      <c r="G9" s="95"/>
      <c r="H9" s="94"/>
      <c r="J9" s="166">
        <f t="shared" si="4"/>
        <v>15</v>
      </c>
      <c r="K9" s="158">
        <f t="shared" si="5"/>
        <v>5</v>
      </c>
      <c r="L9" s="95"/>
      <c r="M9" s="95"/>
      <c r="N9" s="94"/>
      <c r="P9" s="321"/>
      <c r="Q9" s="43" t="s">
        <v>246</v>
      </c>
      <c r="R9" s="43">
        <v>5</v>
      </c>
      <c r="S9" s="87" t="s">
        <v>263</v>
      </c>
    </row>
    <row r="10" spans="1:19">
      <c r="A10" s="11">
        <v>6</v>
      </c>
      <c r="B10" s="86">
        <f t="shared" si="1"/>
        <v>16</v>
      </c>
      <c r="C10" s="124">
        <f t="shared" si="2"/>
        <v>18</v>
      </c>
      <c r="D10" s="82">
        <v>1</v>
      </c>
      <c r="E10" s="128">
        <v>2</v>
      </c>
      <c r="F10" s="82">
        <f t="shared" si="3"/>
        <v>80</v>
      </c>
      <c r="G10" s="95"/>
      <c r="H10" s="94"/>
      <c r="J10" s="82">
        <f t="shared" si="4"/>
        <v>14.5</v>
      </c>
      <c r="K10" s="157">
        <f t="shared" si="5"/>
        <v>5.5</v>
      </c>
      <c r="L10" s="95"/>
      <c r="M10" s="95"/>
      <c r="N10" s="94"/>
      <c r="P10" s="321"/>
      <c r="Q10" s="43" t="s">
        <v>247</v>
      </c>
      <c r="R10" s="43">
        <v>5</v>
      </c>
      <c r="S10" s="87" t="s">
        <v>263</v>
      </c>
    </row>
    <row r="11" spans="1:19">
      <c r="A11" s="11">
        <v>7</v>
      </c>
      <c r="B11" s="86">
        <f t="shared" si="1"/>
        <v>19</v>
      </c>
      <c r="C11" s="124">
        <f t="shared" si="2"/>
        <v>21</v>
      </c>
      <c r="D11" s="82">
        <v>1</v>
      </c>
      <c r="E11" s="128">
        <v>2</v>
      </c>
      <c r="F11" s="82">
        <f t="shared" si="3"/>
        <v>80</v>
      </c>
      <c r="G11" s="95"/>
      <c r="H11" s="94"/>
      <c r="J11" s="82">
        <f t="shared" si="4"/>
        <v>14</v>
      </c>
      <c r="K11" s="157">
        <f t="shared" si="5"/>
        <v>6</v>
      </c>
      <c r="L11" s="95"/>
      <c r="M11" s="95"/>
      <c r="N11" s="94"/>
      <c r="P11" s="330" t="s">
        <v>249</v>
      </c>
      <c r="Q11" s="29" t="s">
        <v>250</v>
      </c>
      <c r="R11" s="29">
        <v>5</v>
      </c>
      <c r="S11" s="93"/>
    </row>
    <row r="12" spans="1:19">
      <c r="A12" s="11">
        <v>8</v>
      </c>
      <c r="B12" s="86">
        <f t="shared" si="1"/>
        <v>22</v>
      </c>
      <c r="C12" s="124">
        <f t="shared" si="2"/>
        <v>24</v>
      </c>
      <c r="D12" s="82">
        <v>1</v>
      </c>
      <c r="E12" s="128">
        <v>2</v>
      </c>
      <c r="F12" s="82">
        <f t="shared" si="3"/>
        <v>80</v>
      </c>
      <c r="G12" s="95"/>
      <c r="H12" s="94"/>
      <c r="J12" s="82">
        <f t="shared" si="4"/>
        <v>13.5</v>
      </c>
      <c r="K12" s="157">
        <f t="shared" si="5"/>
        <v>6.5</v>
      </c>
      <c r="L12" s="95"/>
      <c r="M12" s="95"/>
      <c r="N12" s="94"/>
      <c r="P12" s="330"/>
      <c r="Q12" s="29" t="s">
        <v>251</v>
      </c>
      <c r="R12" s="29">
        <v>5</v>
      </c>
      <c r="S12" s="93"/>
    </row>
    <row r="13" spans="1:19">
      <c r="A13" s="11">
        <v>9</v>
      </c>
      <c r="B13" s="86">
        <f t="shared" si="1"/>
        <v>25</v>
      </c>
      <c r="C13" s="124">
        <f t="shared" si="2"/>
        <v>27</v>
      </c>
      <c r="D13" s="82">
        <v>1</v>
      </c>
      <c r="E13" s="128">
        <v>2</v>
      </c>
      <c r="F13" s="82">
        <f t="shared" si="3"/>
        <v>80</v>
      </c>
      <c r="G13" s="95"/>
      <c r="H13" s="94"/>
      <c r="J13" s="82">
        <f t="shared" si="4"/>
        <v>13</v>
      </c>
      <c r="K13" s="157">
        <f t="shared" si="5"/>
        <v>7</v>
      </c>
      <c r="L13" s="95"/>
      <c r="M13" s="95"/>
      <c r="N13" s="94"/>
      <c r="P13" s="330"/>
      <c r="Q13" s="29" t="s">
        <v>252</v>
      </c>
      <c r="R13" s="29">
        <v>5</v>
      </c>
      <c r="S13" s="93"/>
    </row>
    <row r="14" spans="1:19">
      <c r="A14" s="11">
        <v>10</v>
      </c>
      <c r="B14" s="86">
        <f t="shared" si="1"/>
        <v>28</v>
      </c>
      <c r="C14" s="124">
        <f t="shared" si="2"/>
        <v>30</v>
      </c>
      <c r="D14" s="82">
        <v>1</v>
      </c>
      <c r="E14" s="128">
        <v>2</v>
      </c>
      <c r="F14" s="82">
        <f t="shared" si="3"/>
        <v>80</v>
      </c>
      <c r="G14" s="95"/>
      <c r="H14" s="94"/>
      <c r="J14" s="82">
        <f t="shared" si="4"/>
        <v>12.5</v>
      </c>
      <c r="K14" s="157">
        <f t="shared" si="5"/>
        <v>7.5</v>
      </c>
      <c r="L14" s="95"/>
      <c r="M14" s="95"/>
      <c r="N14" s="94"/>
      <c r="P14" s="330"/>
      <c r="Q14" s="29" t="s">
        <v>253</v>
      </c>
      <c r="R14" s="29">
        <v>5</v>
      </c>
      <c r="S14" s="93"/>
    </row>
    <row r="15" spans="1:19">
      <c r="A15" s="11">
        <v>11</v>
      </c>
      <c r="B15" s="165">
        <f t="shared" si="1"/>
        <v>31</v>
      </c>
      <c r="C15" s="123">
        <f t="shared" si="2"/>
        <v>33</v>
      </c>
      <c r="D15" s="166">
        <v>1</v>
      </c>
      <c r="E15" s="127">
        <v>2</v>
      </c>
      <c r="F15" s="166">
        <f t="shared" si="3"/>
        <v>80</v>
      </c>
      <c r="G15" s="95"/>
      <c r="H15" s="94"/>
      <c r="J15" s="166">
        <f t="shared" si="4"/>
        <v>12</v>
      </c>
      <c r="K15" s="158">
        <f t="shared" si="5"/>
        <v>8</v>
      </c>
      <c r="L15" s="95"/>
      <c r="M15" s="95"/>
      <c r="N15" s="94"/>
      <c r="P15" s="330"/>
      <c r="Q15" s="29" t="s">
        <v>254</v>
      </c>
      <c r="R15" s="29">
        <v>5</v>
      </c>
      <c r="S15" s="87" t="s">
        <v>263</v>
      </c>
    </row>
    <row r="16" spans="1:19">
      <c r="A16" s="11">
        <v>12</v>
      </c>
      <c r="B16" s="165">
        <f t="shared" si="1"/>
        <v>34</v>
      </c>
      <c r="C16" s="123">
        <f t="shared" si="2"/>
        <v>36</v>
      </c>
      <c r="D16" s="166">
        <v>1</v>
      </c>
      <c r="E16" s="127">
        <v>2</v>
      </c>
      <c r="F16" s="166">
        <f t="shared" si="3"/>
        <v>80</v>
      </c>
      <c r="G16" s="95"/>
      <c r="H16" s="94"/>
      <c r="J16" s="166">
        <f t="shared" si="4"/>
        <v>11.5</v>
      </c>
      <c r="K16" s="158">
        <f t="shared" si="5"/>
        <v>8.5</v>
      </c>
      <c r="L16" s="95"/>
      <c r="M16" s="95"/>
      <c r="N16" s="94"/>
      <c r="P16" s="330"/>
      <c r="Q16" s="29" t="s">
        <v>255</v>
      </c>
      <c r="R16" s="29">
        <v>5</v>
      </c>
      <c r="S16" s="87" t="s">
        <v>263</v>
      </c>
    </row>
    <row r="17" spans="1:19">
      <c r="A17" s="11">
        <v>13</v>
      </c>
      <c r="B17" s="165">
        <f t="shared" si="1"/>
        <v>37</v>
      </c>
      <c r="C17" s="123">
        <f t="shared" si="2"/>
        <v>39</v>
      </c>
      <c r="D17" s="166">
        <v>1</v>
      </c>
      <c r="E17" s="127">
        <v>2</v>
      </c>
      <c r="F17" s="166">
        <f t="shared" si="3"/>
        <v>80</v>
      </c>
      <c r="G17" s="95"/>
      <c r="H17" s="94"/>
      <c r="J17" s="166">
        <f t="shared" si="4"/>
        <v>11</v>
      </c>
      <c r="K17" s="158">
        <f t="shared" si="5"/>
        <v>9</v>
      </c>
      <c r="L17" s="95"/>
      <c r="M17" s="95"/>
      <c r="N17" s="94"/>
      <c r="P17" s="321" t="s">
        <v>242</v>
      </c>
      <c r="Q17" s="43" t="s">
        <v>256</v>
      </c>
      <c r="R17" s="43">
        <v>5</v>
      </c>
      <c r="S17" s="79"/>
    </row>
    <row r="18" spans="1:19">
      <c r="A18" s="11">
        <v>14</v>
      </c>
      <c r="B18" s="165">
        <f t="shared" si="1"/>
        <v>40</v>
      </c>
      <c r="C18" s="123">
        <f t="shared" si="2"/>
        <v>42</v>
      </c>
      <c r="D18" s="166">
        <v>1</v>
      </c>
      <c r="E18" s="127">
        <v>2</v>
      </c>
      <c r="F18" s="166">
        <f t="shared" si="3"/>
        <v>80</v>
      </c>
      <c r="G18" s="95"/>
      <c r="H18" s="94"/>
      <c r="J18" s="166">
        <f t="shared" si="4"/>
        <v>10.5</v>
      </c>
      <c r="K18" s="158">
        <f t="shared" si="5"/>
        <v>9.5</v>
      </c>
      <c r="L18" s="95"/>
      <c r="M18" s="95"/>
      <c r="N18" s="94"/>
      <c r="P18" s="321"/>
      <c r="Q18" s="43" t="s">
        <v>261</v>
      </c>
      <c r="R18" s="43">
        <v>5</v>
      </c>
      <c r="S18" s="79"/>
    </row>
    <row r="19" spans="1:19">
      <c r="A19" s="11">
        <v>15</v>
      </c>
      <c r="B19" s="165">
        <f t="shared" si="1"/>
        <v>43</v>
      </c>
      <c r="C19" s="123">
        <f t="shared" si="2"/>
        <v>45</v>
      </c>
      <c r="D19" s="166">
        <v>1</v>
      </c>
      <c r="E19" s="127">
        <v>2</v>
      </c>
      <c r="F19" s="166">
        <f t="shared" si="3"/>
        <v>80</v>
      </c>
      <c r="G19" s="95"/>
      <c r="H19" s="94"/>
      <c r="J19" s="166">
        <f t="shared" si="4"/>
        <v>10</v>
      </c>
      <c r="K19" s="158">
        <f t="shared" si="5"/>
        <v>10</v>
      </c>
      <c r="L19" s="95"/>
      <c r="M19" s="95"/>
      <c r="N19" s="94"/>
      <c r="P19" s="321"/>
      <c r="Q19" s="43" t="s">
        <v>257</v>
      </c>
      <c r="R19" s="43">
        <v>5</v>
      </c>
      <c r="S19" s="79"/>
    </row>
    <row r="20" spans="1:19">
      <c r="A20" s="11">
        <v>16</v>
      </c>
      <c r="B20" s="86">
        <f t="shared" si="1"/>
        <v>46</v>
      </c>
      <c r="C20" s="124">
        <f t="shared" si="2"/>
        <v>48</v>
      </c>
      <c r="D20" s="82">
        <v>1</v>
      </c>
      <c r="E20" s="128">
        <v>2</v>
      </c>
      <c r="F20" s="91">
        <f>80-G20-H20</f>
        <v>78.819999999999993</v>
      </c>
      <c r="G20" s="44">
        <v>1</v>
      </c>
      <c r="H20" s="87">
        <v>0.18</v>
      </c>
      <c r="J20" s="91">
        <v>10</v>
      </c>
      <c r="K20" s="44">
        <v>9</v>
      </c>
      <c r="L20" s="44">
        <v>1</v>
      </c>
      <c r="M20" s="95"/>
      <c r="N20" s="94"/>
      <c r="P20" s="321"/>
      <c r="Q20" s="43" t="s">
        <v>258</v>
      </c>
      <c r="R20" s="43">
        <v>5</v>
      </c>
      <c r="S20" s="79"/>
    </row>
    <row r="21" spans="1:19">
      <c r="A21" s="11">
        <v>17</v>
      </c>
      <c r="B21" s="86">
        <f t="shared" si="1"/>
        <v>49</v>
      </c>
      <c r="C21" s="124">
        <f t="shared" si="2"/>
        <v>51</v>
      </c>
      <c r="D21" s="82">
        <v>1</v>
      </c>
      <c r="E21" s="128">
        <v>2</v>
      </c>
      <c r="F21" s="91">
        <f t="shared" ref="F21:F43" si="6">80-G21-H21</f>
        <v>77.66</v>
      </c>
      <c r="G21" s="157">
        <f t="shared" ref="G21:G25" si="7">G20+1</f>
        <v>2</v>
      </c>
      <c r="H21" s="76">
        <f>H20+0.16</f>
        <v>0.33999999999999997</v>
      </c>
      <c r="J21" s="82">
        <f>J20</f>
        <v>10</v>
      </c>
      <c r="K21" s="157">
        <f>K20+0.5</f>
        <v>9.5</v>
      </c>
      <c r="L21" s="157">
        <f>L20+0.5</f>
        <v>1.5</v>
      </c>
      <c r="M21" s="95"/>
      <c r="N21" s="94"/>
      <c r="P21" s="321"/>
      <c r="Q21" s="43" t="s">
        <v>259</v>
      </c>
      <c r="R21" s="43">
        <v>5</v>
      </c>
      <c r="S21" s="87" t="s">
        <v>263</v>
      </c>
    </row>
    <row r="22" spans="1:19" ht="17.25" thickBot="1">
      <c r="A22" s="11">
        <v>18</v>
      </c>
      <c r="B22" s="86">
        <f t="shared" si="1"/>
        <v>52</v>
      </c>
      <c r="C22" s="124">
        <f t="shared" si="2"/>
        <v>54</v>
      </c>
      <c r="D22" s="82">
        <v>1</v>
      </c>
      <c r="E22" s="128">
        <v>2</v>
      </c>
      <c r="F22" s="91">
        <f t="shared" si="6"/>
        <v>76.5</v>
      </c>
      <c r="G22" s="157">
        <f t="shared" si="7"/>
        <v>3</v>
      </c>
      <c r="H22" s="76">
        <f t="shared" ref="H22:H44" si="8">H21+0.16</f>
        <v>0.5</v>
      </c>
      <c r="J22" s="82">
        <f t="shared" ref="J22:L44" si="9">J21</f>
        <v>10</v>
      </c>
      <c r="K22" s="157">
        <f t="shared" ref="K22:L29" si="10">K21+0.5</f>
        <v>10</v>
      </c>
      <c r="L22" s="157">
        <f t="shared" si="10"/>
        <v>2</v>
      </c>
      <c r="M22" s="95"/>
      <c r="N22" s="94"/>
      <c r="P22" s="322"/>
      <c r="Q22" s="100" t="s">
        <v>260</v>
      </c>
      <c r="R22" s="100">
        <v>5</v>
      </c>
      <c r="S22" s="99" t="s">
        <v>263</v>
      </c>
    </row>
    <row r="23" spans="1:19">
      <c r="A23" s="11">
        <v>19</v>
      </c>
      <c r="B23" s="86">
        <f t="shared" si="1"/>
        <v>55</v>
      </c>
      <c r="C23" s="124">
        <f t="shared" si="2"/>
        <v>57</v>
      </c>
      <c r="D23" s="82">
        <v>1</v>
      </c>
      <c r="E23" s="128">
        <v>2</v>
      </c>
      <c r="F23" s="91">
        <f t="shared" si="6"/>
        <v>75.34</v>
      </c>
      <c r="G23" s="157">
        <f t="shared" si="7"/>
        <v>4</v>
      </c>
      <c r="H23" s="76">
        <f t="shared" si="8"/>
        <v>0.66</v>
      </c>
      <c r="J23" s="82">
        <f t="shared" si="9"/>
        <v>10</v>
      </c>
      <c r="K23" s="157">
        <f t="shared" si="10"/>
        <v>10.5</v>
      </c>
      <c r="L23" s="157">
        <f t="shared" si="10"/>
        <v>2.5</v>
      </c>
      <c r="M23" s="95"/>
      <c r="N23" s="94"/>
      <c r="P23" s="11"/>
      <c r="Q23" s="11"/>
      <c r="R23" s="11"/>
      <c r="S23" s="11"/>
    </row>
    <row r="24" spans="1:19">
      <c r="A24" s="11">
        <v>20</v>
      </c>
      <c r="B24" s="86">
        <f t="shared" si="1"/>
        <v>58</v>
      </c>
      <c r="C24" s="124">
        <f t="shared" si="2"/>
        <v>60</v>
      </c>
      <c r="D24" s="82">
        <v>1</v>
      </c>
      <c r="E24" s="128">
        <v>2</v>
      </c>
      <c r="F24" s="91">
        <f t="shared" si="6"/>
        <v>74.180000000000007</v>
      </c>
      <c r="G24" s="157">
        <f t="shared" si="7"/>
        <v>5</v>
      </c>
      <c r="H24" s="76">
        <f t="shared" si="8"/>
        <v>0.82000000000000006</v>
      </c>
      <c r="J24" s="82">
        <f t="shared" si="9"/>
        <v>10</v>
      </c>
      <c r="K24" s="157">
        <f t="shared" si="10"/>
        <v>11</v>
      </c>
      <c r="L24" s="157">
        <f t="shared" si="10"/>
        <v>3</v>
      </c>
      <c r="M24" s="95"/>
      <c r="N24" s="94"/>
      <c r="P24" s="11"/>
      <c r="Q24" s="11"/>
      <c r="R24" s="11"/>
      <c r="S24" s="11"/>
    </row>
    <row r="25" spans="1:19">
      <c r="A25" s="11">
        <v>21</v>
      </c>
      <c r="B25" s="165">
        <f t="shared" si="1"/>
        <v>61</v>
      </c>
      <c r="C25" s="123">
        <f t="shared" si="2"/>
        <v>63</v>
      </c>
      <c r="D25" s="166">
        <v>1</v>
      </c>
      <c r="E25" s="130">
        <v>3</v>
      </c>
      <c r="F25" s="91">
        <f t="shared" si="6"/>
        <v>73.02</v>
      </c>
      <c r="G25" s="158">
        <f t="shared" si="7"/>
        <v>6</v>
      </c>
      <c r="H25" s="93">
        <f t="shared" si="8"/>
        <v>0.98000000000000009</v>
      </c>
      <c r="J25" s="166">
        <f t="shared" si="9"/>
        <v>10</v>
      </c>
      <c r="K25" s="158">
        <f t="shared" si="10"/>
        <v>11.5</v>
      </c>
      <c r="L25" s="158">
        <f t="shared" si="10"/>
        <v>3.5</v>
      </c>
      <c r="M25" s="95"/>
      <c r="N25" s="94"/>
      <c r="P25" s="11"/>
      <c r="Q25" s="11"/>
      <c r="R25" s="11"/>
      <c r="S25" s="11"/>
    </row>
    <row r="26" spans="1:19">
      <c r="A26" s="11">
        <v>22</v>
      </c>
      <c r="B26" s="165">
        <f t="shared" si="1"/>
        <v>64</v>
      </c>
      <c r="C26" s="123">
        <f t="shared" si="2"/>
        <v>66</v>
      </c>
      <c r="D26" s="166">
        <v>1</v>
      </c>
      <c r="E26" s="127">
        <v>3</v>
      </c>
      <c r="F26" s="91">
        <f t="shared" si="6"/>
        <v>71.86</v>
      </c>
      <c r="G26" s="158">
        <f>G25+1</f>
        <v>7</v>
      </c>
      <c r="H26" s="93">
        <f t="shared" si="8"/>
        <v>1.1400000000000001</v>
      </c>
      <c r="J26" s="166">
        <f t="shared" si="9"/>
        <v>10</v>
      </c>
      <c r="K26" s="158">
        <f t="shared" si="10"/>
        <v>12</v>
      </c>
      <c r="L26" s="158">
        <f t="shared" si="10"/>
        <v>4</v>
      </c>
      <c r="M26" s="95"/>
      <c r="N26" s="94"/>
      <c r="P26" s="11"/>
      <c r="Q26" s="11"/>
      <c r="R26" s="11"/>
      <c r="S26" s="11"/>
    </row>
    <row r="27" spans="1:19">
      <c r="A27" s="11">
        <v>23</v>
      </c>
      <c r="B27" s="165">
        <f t="shared" si="1"/>
        <v>67</v>
      </c>
      <c r="C27" s="123">
        <f t="shared" si="2"/>
        <v>69</v>
      </c>
      <c r="D27" s="166">
        <v>1</v>
      </c>
      <c r="E27" s="127">
        <v>3</v>
      </c>
      <c r="F27" s="91">
        <f t="shared" si="6"/>
        <v>70.7</v>
      </c>
      <c r="G27" s="158">
        <f t="shared" ref="G27:G29" si="11">G26+1</f>
        <v>8</v>
      </c>
      <c r="H27" s="93">
        <f t="shared" si="8"/>
        <v>1.3</v>
      </c>
      <c r="J27" s="166">
        <f t="shared" si="9"/>
        <v>10</v>
      </c>
      <c r="K27" s="158">
        <f t="shared" si="10"/>
        <v>12.5</v>
      </c>
      <c r="L27" s="158">
        <f t="shared" si="10"/>
        <v>4.5</v>
      </c>
      <c r="M27" s="95"/>
      <c r="N27" s="94"/>
      <c r="P27" s="11"/>
      <c r="Q27" s="11"/>
      <c r="R27" s="11"/>
      <c r="S27" s="11"/>
    </row>
    <row r="28" spans="1:19">
      <c r="A28" s="11">
        <v>24</v>
      </c>
      <c r="B28" s="165">
        <f t="shared" si="1"/>
        <v>70</v>
      </c>
      <c r="C28" s="123">
        <f t="shared" si="2"/>
        <v>72</v>
      </c>
      <c r="D28" s="166">
        <v>1</v>
      </c>
      <c r="E28" s="127">
        <v>3</v>
      </c>
      <c r="F28" s="91">
        <f t="shared" si="6"/>
        <v>69.540000000000006</v>
      </c>
      <c r="G28" s="158">
        <f t="shared" si="11"/>
        <v>9</v>
      </c>
      <c r="H28" s="93">
        <f t="shared" si="8"/>
        <v>1.46</v>
      </c>
      <c r="J28" s="166">
        <f t="shared" si="9"/>
        <v>10</v>
      </c>
      <c r="K28" s="158">
        <f t="shared" si="10"/>
        <v>13</v>
      </c>
      <c r="L28" s="158">
        <f t="shared" si="10"/>
        <v>5</v>
      </c>
      <c r="M28" s="95"/>
      <c r="N28" s="94"/>
      <c r="P28" s="11"/>
      <c r="Q28" s="11"/>
      <c r="R28" s="11"/>
      <c r="S28" s="11"/>
    </row>
    <row r="29" spans="1:19">
      <c r="A29" s="11">
        <v>25</v>
      </c>
      <c r="B29" s="165">
        <f t="shared" si="1"/>
        <v>73</v>
      </c>
      <c r="C29" s="123">
        <f t="shared" si="2"/>
        <v>75</v>
      </c>
      <c r="D29" s="166">
        <v>1</v>
      </c>
      <c r="E29" s="127">
        <v>3</v>
      </c>
      <c r="F29" s="91">
        <f t="shared" si="6"/>
        <v>68.38</v>
      </c>
      <c r="G29" s="158">
        <f t="shared" si="11"/>
        <v>10</v>
      </c>
      <c r="H29" s="93">
        <f t="shared" si="8"/>
        <v>1.6199999999999999</v>
      </c>
      <c r="J29" s="166">
        <f t="shared" si="9"/>
        <v>10</v>
      </c>
      <c r="K29" s="158">
        <f t="shared" si="10"/>
        <v>13.5</v>
      </c>
      <c r="L29" s="158">
        <f t="shared" si="10"/>
        <v>5.5</v>
      </c>
      <c r="M29" s="95"/>
      <c r="N29" s="94"/>
      <c r="P29" s="11"/>
      <c r="Q29" s="11"/>
      <c r="R29" s="11"/>
      <c r="S29" s="11"/>
    </row>
    <row r="30" spans="1:19">
      <c r="A30" s="11">
        <v>26</v>
      </c>
      <c r="B30" s="86">
        <f t="shared" si="1"/>
        <v>76</v>
      </c>
      <c r="C30" s="124">
        <f t="shared" si="2"/>
        <v>78</v>
      </c>
      <c r="D30" s="82">
        <v>1</v>
      </c>
      <c r="E30" s="128">
        <v>3</v>
      </c>
      <c r="F30" s="91">
        <f t="shared" si="6"/>
        <v>67.22</v>
      </c>
      <c r="G30" s="157">
        <f>G29+1</f>
        <v>11</v>
      </c>
      <c r="H30" s="76">
        <f t="shared" si="8"/>
        <v>1.7799999999999998</v>
      </c>
      <c r="J30" s="82">
        <f t="shared" si="9"/>
        <v>10</v>
      </c>
      <c r="K30" s="44">
        <v>14</v>
      </c>
      <c r="L30" s="44">
        <v>6</v>
      </c>
      <c r="M30" s="95"/>
      <c r="N30" s="94"/>
      <c r="P30" s="11"/>
      <c r="Q30" s="11"/>
      <c r="R30" s="11"/>
      <c r="S30" s="11"/>
    </row>
    <row r="31" spans="1:19">
      <c r="A31" s="11">
        <v>27</v>
      </c>
      <c r="B31" s="86">
        <f t="shared" si="1"/>
        <v>79</v>
      </c>
      <c r="C31" s="124">
        <f t="shared" si="2"/>
        <v>81</v>
      </c>
      <c r="D31" s="82">
        <v>1</v>
      </c>
      <c r="E31" s="128">
        <v>3</v>
      </c>
      <c r="F31" s="91">
        <f t="shared" si="6"/>
        <v>66.06</v>
      </c>
      <c r="G31" s="157">
        <f>G30+1</f>
        <v>12</v>
      </c>
      <c r="H31" s="76">
        <f t="shared" si="8"/>
        <v>1.9399999999999997</v>
      </c>
      <c r="J31" s="82">
        <f t="shared" si="9"/>
        <v>10</v>
      </c>
      <c r="K31" s="157">
        <f t="shared" si="9"/>
        <v>14</v>
      </c>
      <c r="L31" s="157">
        <f>L30+1</f>
        <v>7</v>
      </c>
      <c r="M31" s="95"/>
      <c r="N31" s="94"/>
      <c r="P31" s="11"/>
      <c r="Q31" s="11"/>
      <c r="R31" s="11"/>
      <c r="S31" s="11"/>
    </row>
    <row r="32" spans="1:19">
      <c r="A32" s="11">
        <v>28</v>
      </c>
      <c r="B32" s="86">
        <f t="shared" si="1"/>
        <v>82</v>
      </c>
      <c r="C32" s="124">
        <f t="shared" si="2"/>
        <v>84</v>
      </c>
      <c r="D32" s="82">
        <v>1</v>
      </c>
      <c r="E32" s="128">
        <v>3</v>
      </c>
      <c r="F32" s="91">
        <f t="shared" si="6"/>
        <v>64.900000000000006</v>
      </c>
      <c r="G32" s="157">
        <f t="shared" ref="G32:G44" si="12">G31+1</f>
        <v>13</v>
      </c>
      <c r="H32" s="76">
        <f t="shared" si="8"/>
        <v>2.0999999999999996</v>
      </c>
      <c r="J32" s="82">
        <f t="shared" si="9"/>
        <v>10</v>
      </c>
      <c r="K32" s="157">
        <f t="shared" si="9"/>
        <v>14</v>
      </c>
      <c r="L32" s="157">
        <f t="shared" ref="L32:L39" si="13">L31+1</f>
        <v>8</v>
      </c>
      <c r="M32" s="95"/>
      <c r="N32" s="94"/>
      <c r="P32" s="11"/>
      <c r="Q32" s="11"/>
      <c r="R32" s="11"/>
      <c r="S32" s="11"/>
    </row>
    <row r="33" spans="1:19">
      <c r="A33" s="11">
        <v>29</v>
      </c>
      <c r="B33" s="86">
        <f t="shared" si="1"/>
        <v>85</v>
      </c>
      <c r="C33" s="124">
        <f t="shared" si="2"/>
        <v>87</v>
      </c>
      <c r="D33" s="82">
        <v>1</v>
      </c>
      <c r="E33" s="128">
        <v>3</v>
      </c>
      <c r="F33" s="91">
        <f t="shared" si="6"/>
        <v>63.74</v>
      </c>
      <c r="G33" s="157">
        <f t="shared" si="12"/>
        <v>14</v>
      </c>
      <c r="H33" s="76">
        <f t="shared" si="8"/>
        <v>2.2599999999999998</v>
      </c>
      <c r="J33" s="82">
        <f t="shared" si="9"/>
        <v>10</v>
      </c>
      <c r="K33" s="157">
        <f t="shared" si="9"/>
        <v>14</v>
      </c>
      <c r="L33" s="157">
        <f t="shared" si="13"/>
        <v>9</v>
      </c>
      <c r="M33" s="95"/>
      <c r="N33" s="94"/>
      <c r="P33" s="11"/>
      <c r="Q33" s="11"/>
      <c r="R33" s="11"/>
      <c r="S33" s="11"/>
    </row>
    <row r="34" spans="1:19">
      <c r="A34" s="11">
        <v>30</v>
      </c>
      <c r="B34" s="86">
        <f t="shared" si="1"/>
        <v>88</v>
      </c>
      <c r="C34" s="124">
        <f t="shared" si="2"/>
        <v>90</v>
      </c>
      <c r="D34" s="82">
        <v>1</v>
      </c>
      <c r="E34" s="128">
        <v>3</v>
      </c>
      <c r="F34" s="91">
        <f t="shared" si="6"/>
        <v>62.58</v>
      </c>
      <c r="G34" s="157">
        <f t="shared" si="12"/>
        <v>15</v>
      </c>
      <c r="H34" s="76">
        <f t="shared" si="8"/>
        <v>2.42</v>
      </c>
      <c r="J34" s="82">
        <f t="shared" si="9"/>
        <v>10</v>
      </c>
      <c r="K34" s="157">
        <f t="shared" si="9"/>
        <v>14</v>
      </c>
      <c r="L34" s="157">
        <f t="shared" si="13"/>
        <v>10</v>
      </c>
      <c r="M34" s="95"/>
      <c r="N34" s="94"/>
      <c r="P34" s="11"/>
      <c r="Q34" s="11"/>
      <c r="R34" s="11"/>
      <c r="S34" s="11"/>
    </row>
    <row r="35" spans="1:19">
      <c r="A35" s="11">
        <v>31</v>
      </c>
      <c r="B35" s="165">
        <f t="shared" si="1"/>
        <v>91</v>
      </c>
      <c r="C35" s="123">
        <f t="shared" si="2"/>
        <v>93</v>
      </c>
      <c r="D35" s="166">
        <v>1</v>
      </c>
      <c r="E35" s="127">
        <v>3</v>
      </c>
      <c r="F35" s="91">
        <f t="shared" si="6"/>
        <v>61.42</v>
      </c>
      <c r="G35" s="158">
        <f t="shared" si="12"/>
        <v>16</v>
      </c>
      <c r="H35" s="93">
        <f t="shared" si="8"/>
        <v>2.58</v>
      </c>
      <c r="J35" s="166">
        <f t="shared" si="9"/>
        <v>10</v>
      </c>
      <c r="K35" s="158">
        <f t="shared" si="9"/>
        <v>14</v>
      </c>
      <c r="L35" s="158">
        <f t="shared" si="13"/>
        <v>11</v>
      </c>
      <c r="M35" s="95"/>
      <c r="N35" s="94"/>
      <c r="P35" s="11"/>
      <c r="Q35" s="11"/>
      <c r="R35" s="11"/>
      <c r="S35" s="11"/>
    </row>
    <row r="36" spans="1:19">
      <c r="A36" s="11">
        <v>32</v>
      </c>
      <c r="B36" s="165">
        <f t="shared" si="1"/>
        <v>94</v>
      </c>
      <c r="C36" s="123">
        <f t="shared" si="2"/>
        <v>96</v>
      </c>
      <c r="D36" s="166">
        <v>1</v>
      </c>
      <c r="E36" s="127">
        <v>3</v>
      </c>
      <c r="F36" s="91">
        <f t="shared" si="6"/>
        <v>60.26</v>
      </c>
      <c r="G36" s="158">
        <f t="shared" si="12"/>
        <v>17</v>
      </c>
      <c r="H36" s="93">
        <f t="shared" si="8"/>
        <v>2.74</v>
      </c>
      <c r="J36" s="166">
        <f t="shared" si="9"/>
        <v>10</v>
      </c>
      <c r="K36" s="158">
        <f t="shared" si="9"/>
        <v>14</v>
      </c>
      <c r="L36" s="158">
        <f t="shared" si="13"/>
        <v>12</v>
      </c>
      <c r="M36" s="95"/>
      <c r="N36" s="94"/>
      <c r="P36" s="11"/>
      <c r="Q36" s="11"/>
      <c r="R36" s="11"/>
      <c r="S36" s="11"/>
    </row>
    <row r="37" spans="1:19">
      <c r="A37" s="11">
        <v>33</v>
      </c>
      <c r="B37" s="165">
        <f t="shared" si="1"/>
        <v>97</v>
      </c>
      <c r="C37" s="123">
        <f t="shared" si="2"/>
        <v>99</v>
      </c>
      <c r="D37" s="166">
        <v>1</v>
      </c>
      <c r="E37" s="127">
        <v>3</v>
      </c>
      <c r="F37" s="91">
        <f t="shared" si="6"/>
        <v>59.1</v>
      </c>
      <c r="G37" s="158">
        <f t="shared" si="12"/>
        <v>18</v>
      </c>
      <c r="H37" s="93">
        <f t="shared" si="8"/>
        <v>2.9000000000000004</v>
      </c>
      <c r="J37" s="166">
        <f t="shared" si="9"/>
        <v>10</v>
      </c>
      <c r="K37" s="158">
        <f t="shared" si="9"/>
        <v>14</v>
      </c>
      <c r="L37" s="158">
        <f t="shared" si="13"/>
        <v>13</v>
      </c>
      <c r="M37" s="95"/>
      <c r="N37" s="94"/>
      <c r="P37" s="11"/>
      <c r="Q37" s="11"/>
      <c r="R37" s="11"/>
      <c r="S37" s="11"/>
    </row>
    <row r="38" spans="1:19">
      <c r="A38" s="11">
        <v>34</v>
      </c>
      <c r="B38" s="165">
        <f t="shared" si="1"/>
        <v>100</v>
      </c>
      <c r="C38" s="123">
        <f t="shared" si="2"/>
        <v>102</v>
      </c>
      <c r="D38" s="166">
        <v>1</v>
      </c>
      <c r="E38" s="127">
        <v>3</v>
      </c>
      <c r="F38" s="91">
        <f t="shared" si="6"/>
        <v>57.94</v>
      </c>
      <c r="G38" s="158">
        <f t="shared" si="12"/>
        <v>19</v>
      </c>
      <c r="H38" s="93">
        <f t="shared" si="8"/>
        <v>3.0600000000000005</v>
      </c>
      <c r="J38" s="166">
        <f t="shared" si="9"/>
        <v>10</v>
      </c>
      <c r="K38" s="158">
        <f t="shared" si="9"/>
        <v>14</v>
      </c>
      <c r="L38" s="158">
        <f t="shared" si="13"/>
        <v>14</v>
      </c>
      <c r="M38" s="95"/>
      <c r="N38" s="94"/>
      <c r="P38" s="11"/>
      <c r="Q38" s="11"/>
      <c r="R38" s="11"/>
      <c r="S38" s="11"/>
    </row>
    <row r="39" spans="1:19">
      <c r="A39" s="11">
        <v>35</v>
      </c>
      <c r="B39" s="165">
        <f t="shared" si="1"/>
        <v>103</v>
      </c>
      <c r="C39" s="123">
        <f t="shared" si="2"/>
        <v>105</v>
      </c>
      <c r="D39" s="166">
        <v>1</v>
      </c>
      <c r="E39" s="127">
        <v>3</v>
      </c>
      <c r="F39" s="91">
        <f t="shared" si="6"/>
        <v>56.78</v>
      </c>
      <c r="G39" s="158">
        <f t="shared" si="12"/>
        <v>20</v>
      </c>
      <c r="H39" s="93">
        <f t="shared" si="8"/>
        <v>3.2200000000000006</v>
      </c>
      <c r="J39" s="166">
        <f t="shared" si="9"/>
        <v>10</v>
      </c>
      <c r="K39" s="158">
        <f t="shared" si="9"/>
        <v>14</v>
      </c>
      <c r="L39" s="158">
        <f t="shared" si="13"/>
        <v>15</v>
      </c>
      <c r="M39" s="95"/>
      <c r="N39" s="94"/>
      <c r="P39" s="11"/>
      <c r="Q39" s="11"/>
      <c r="R39" s="11"/>
      <c r="S39" s="11"/>
    </row>
    <row r="40" spans="1:19">
      <c r="A40" s="11">
        <v>36</v>
      </c>
      <c r="B40" s="86">
        <f t="shared" si="1"/>
        <v>106</v>
      </c>
      <c r="C40" s="124">
        <f t="shared" si="2"/>
        <v>108</v>
      </c>
      <c r="D40" s="82">
        <v>1</v>
      </c>
      <c r="E40" s="128">
        <v>3</v>
      </c>
      <c r="F40" s="91">
        <f t="shared" si="6"/>
        <v>55.62</v>
      </c>
      <c r="G40" s="157">
        <f t="shared" si="12"/>
        <v>21</v>
      </c>
      <c r="H40" s="76">
        <f t="shared" si="8"/>
        <v>3.3800000000000008</v>
      </c>
      <c r="J40" s="91">
        <f t="shared" si="9"/>
        <v>10</v>
      </c>
      <c r="K40" s="44">
        <v>13</v>
      </c>
      <c r="L40" s="44">
        <v>15</v>
      </c>
      <c r="M40" s="44">
        <v>1</v>
      </c>
      <c r="N40" s="87">
        <v>1</v>
      </c>
      <c r="P40" s="11"/>
      <c r="Q40" s="11"/>
      <c r="R40" s="11"/>
      <c r="S40" s="11"/>
    </row>
    <row r="41" spans="1:19">
      <c r="A41" s="11">
        <v>37</v>
      </c>
      <c r="B41" s="86">
        <f t="shared" si="1"/>
        <v>109</v>
      </c>
      <c r="C41" s="124">
        <f t="shared" si="2"/>
        <v>111</v>
      </c>
      <c r="D41" s="82">
        <v>1</v>
      </c>
      <c r="E41" s="128">
        <v>3</v>
      </c>
      <c r="F41" s="91">
        <f t="shared" si="6"/>
        <v>54.46</v>
      </c>
      <c r="G41" s="157">
        <f t="shared" si="12"/>
        <v>22</v>
      </c>
      <c r="H41" s="76">
        <f t="shared" si="8"/>
        <v>3.5400000000000009</v>
      </c>
      <c r="J41" s="82">
        <f>J40-0.5</f>
        <v>9.5</v>
      </c>
      <c r="K41" s="157">
        <f>K40</f>
        <v>13</v>
      </c>
      <c r="L41" s="157">
        <f>L40</f>
        <v>15</v>
      </c>
      <c r="M41" s="157">
        <f>M40+1</f>
        <v>2</v>
      </c>
      <c r="N41" s="76">
        <f>N40+0.5</f>
        <v>1.5</v>
      </c>
      <c r="P41" s="11"/>
      <c r="Q41" s="11"/>
      <c r="R41" s="11"/>
      <c r="S41" s="11"/>
    </row>
    <row r="42" spans="1:19">
      <c r="A42" s="11">
        <v>38</v>
      </c>
      <c r="B42" s="86">
        <f t="shared" si="1"/>
        <v>112</v>
      </c>
      <c r="C42" s="124">
        <f t="shared" si="2"/>
        <v>114</v>
      </c>
      <c r="D42" s="82">
        <v>1</v>
      </c>
      <c r="E42" s="128">
        <v>3</v>
      </c>
      <c r="F42" s="91">
        <f t="shared" si="6"/>
        <v>53.3</v>
      </c>
      <c r="G42" s="157">
        <f t="shared" si="12"/>
        <v>23</v>
      </c>
      <c r="H42" s="76">
        <f t="shared" si="8"/>
        <v>3.7000000000000011</v>
      </c>
      <c r="J42" s="82">
        <f>J41-0.5</f>
        <v>9</v>
      </c>
      <c r="K42" s="157">
        <f t="shared" ref="K42" si="14">K41</f>
        <v>13</v>
      </c>
      <c r="L42" s="157">
        <f t="shared" si="9"/>
        <v>15</v>
      </c>
      <c r="M42" s="157">
        <f t="shared" ref="M42:M44" si="15">M41+1</f>
        <v>3</v>
      </c>
      <c r="N42" s="76">
        <f t="shared" ref="N42:N44" si="16">N41+0.5</f>
        <v>2</v>
      </c>
      <c r="P42" s="11"/>
      <c r="Q42" s="11"/>
      <c r="R42" s="11"/>
      <c r="S42" s="11"/>
    </row>
    <row r="43" spans="1:19">
      <c r="A43" s="11">
        <v>39</v>
      </c>
      <c r="B43" s="86">
        <f t="shared" si="1"/>
        <v>115</v>
      </c>
      <c r="C43" s="124">
        <f t="shared" si="2"/>
        <v>117</v>
      </c>
      <c r="D43" s="82">
        <v>1</v>
      </c>
      <c r="E43" s="128">
        <v>3</v>
      </c>
      <c r="F43" s="91">
        <f t="shared" si="6"/>
        <v>52.14</v>
      </c>
      <c r="G43" s="157">
        <f t="shared" si="12"/>
        <v>24</v>
      </c>
      <c r="H43" s="76">
        <f t="shared" si="8"/>
        <v>3.8600000000000012</v>
      </c>
      <c r="J43" s="82">
        <f t="shared" ref="J43:J44" si="17">J42-0.5</f>
        <v>8.5</v>
      </c>
      <c r="K43" s="157">
        <f t="shared" ref="K43" si="18">K42</f>
        <v>13</v>
      </c>
      <c r="L43" s="157">
        <f t="shared" si="9"/>
        <v>15</v>
      </c>
      <c r="M43" s="157">
        <f t="shared" si="15"/>
        <v>4</v>
      </c>
      <c r="N43" s="76">
        <f t="shared" si="16"/>
        <v>2.5</v>
      </c>
      <c r="P43" s="11"/>
      <c r="Q43" s="11"/>
      <c r="R43" s="11"/>
      <c r="S43" s="11"/>
    </row>
    <row r="44" spans="1:19" ht="17.25" thickBot="1">
      <c r="A44" s="11">
        <v>40</v>
      </c>
      <c r="B44" s="88">
        <f t="shared" si="1"/>
        <v>118</v>
      </c>
      <c r="C44" s="125">
        <f t="shared" si="2"/>
        <v>120</v>
      </c>
      <c r="D44" s="83">
        <v>1</v>
      </c>
      <c r="E44" s="129">
        <v>3</v>
      </c>
      <c r="F44" s="179">
        <f>80-G44-H44</f>
        <v>50.98</v>
      </c>
      <c r="G44" s="78">
        <f t="shared" si="12"/>
        <v>25</v>
      </c>
      <c r="H44" s="96">
        <f t="shared" si="8"/>
        <v>4.0200000000000014</v>
      </c>
      <c r="J44" s="83">
        <f t="shared" si="17"/>
        <v>8</v>
      </c>
      <c r="K44" s="78">
        <f t="shared" ref="K44" si="19">K43</f>
        <v>13</v>
      </c>
      <c r="L44" s="78">
        <f t="shared" si="9"/>
        <v>15</v>
      </c>
      <c r="M44" s="78">
        <f t="shared" si="15"/>
        <v>5</v>
      </c>
      <c r="N44" s="96">
        <f t="shared" si="16"/>
        <v>3</v>
      </c>
      <c r="P44" s="11"/>
      <c r="Q44" s="11"/>
      <c r="R44" s="11"/>
      <c r="S44" s="11"/>
    </row>
  </sheetData>
  <mergeCells count="8">
    <mergeCell ref="P17:P22"/>
    <mergeCell ref="J2:M3"/>
    <mergeCell ref="P2:S3"/>
    <mergeCell ref="B2:C3"/>
    <mergeCell ref="D2:E3"/>
    <mergeCell ref="F2:G3"/>
    <mergeCell ref="P5:P10"/>
    <mergeCell ref="P11:P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27"/>
  <sheetViews>
    <sheetView workbookViewId="0">
      <selection activeCell="F17" sqref="F17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21.875" style="11" bestFit="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631</v>
      </c>
    </row>
    <row r="3" spans="2:5">
      <c r="B3" s="215" t="s">
        <v>632</v>
      </c>
      <c r="C3" s="215" t="s">
        <v>628</v>
      </c>
      <c r="D3" s="215" t="s">
        <v>629</v>
      </c>
      <c r="E3" s="215" t="s">
        <v>630</v>
      </c>
    </row>
    <row r="4" spans="2:5">
      <c r="B4" s="208" t="s">
        <v>612</v>
      </c>
      <c r="C4" s="208">
        <v>1500</v>
      </c>
      <c r="D4" s="208" t="s">
        <v>633</v>
      </c>
      <c r="E4" s="208">
        <v>1</v>
      </c>
    </row>
    <row r="5" spans="2:5">
      <c r="B5" s="209" t="s">
        <v>613</v>
      </c>
      <c r="C5" s="209">
        <v>1300</v>
      </c>
      <c r="D5" s="209" t="s">
        <v>634</v>
      </c>
      <c r="E5" s="209">
        <f>E6+1</f>
        <v>2</v>
      </c>
    </row>
    <row r="6" spans="2:5">
      <c r="B6" s="209" t="s">
        <v>614</v>
      </c>
      <c r="C6" s="209">
        <v>1100</v>
      </c>
      <c r="D6" s="209" t="s">
        <v>634</v>
      </c>
      <c r="E6" s="209">
        <v>1</v>
      </c>
    </row>
    <row r="7" spans="2:5">
      <c r="B7" s="210" t="s">
        <v>615</v>
      </c>
      <c r="C7" s="210">
        <v>1000</v>
      </c>
      <c r="D7" s="210" t="s">
        <v>634</v>
      </c>
      <c r="E7" s="210">
        <f>E8</f>
        <v>2</v>
      </c>
    </row>
    <row r="8" spans="2:5">
      <c r="B8" s="210" t="s">
        <v>616</v>
      </c>
      <c r="C8" s="210">
        <v>900</v>
      </c>
      <c r="D8" s="210" t="s">
        <v>634</v>
      </c>
      <c r="E8" s="210">
        <f>E9+1</f>
        <v>2</v>
      </c>
    </row>
    <row r="9" spans="2:5">
      <c r="B9" s="210" t="s">
        <v>617</v>
      </c>
      <c r="C9" s="210">
        <v>800</v>
      </c>
      <c r="D9" s="210" t="s">
        <v>634</v>
      </c>
      <c r="E9" s="210">
        <v>1</v>
      </c>
    </row>
    <row r="10" spans="2:5" ht="16.5" customHeight="1">
      <c r="B10" s="211" t="s">
        <v>618</v>
      </c>
      <c r="C10" s="211">
        <v>650</v>
      </c>
      <c r="D10" s="211" t="s">
        <v>635</v>
      </c>
      <c r="E10" s="211">
        <f t="shared" ref="E10:E12" si="0">E11</f>
        <v>2</v>
      </c>
    </row>
    <row r="11" spans="2:5">
      <c r="B11" s="211" t="s">
        <v>619</v>
      </c>
      <c r="C11" s="211">
        <v>600</v>
      </c>
      <c r="D11" s="211" t="s">
        <v>635</v>
      </c>
      <c r="E11" s="211">
        <f t="shared" si="0"/>
        <v>2</v>
      </c>
    </row>
    <row r="12" spans="2:5">
      <c r="B12" s="211" t="s">
        <v>620</v>
      </c>
      <c r="C12" s="211">
        <v>550</v>
      </c>
      <c r="D12" s="211" t="s">
        <v>635</v>
      </c>
      <c r="E12" s="211">
        <f t="shared" si="0"/>
        <v>2</v>
      </c>
    </row>
    <row r="13" spans="2:5">
      <c r="B13" s="212" t="s">
        <v>621</v>
      </c>
      <c r="C13" s="212">
        <v>400</v>
      </c>
      <c r="D13" s="212" t="s">
        <v>635</v>
      </c>
      <c r="E13" s="212">
        <f>E14</f>
        <v>2</v>
      </c>
    </row>
    <row r="14" spans="2:5">
      <c r="B14" s="212" t="s">
        <v>622</v>
      </c>
      <c r="C14" s="212">
        <v>350</v>
      </c>
      <c r="D14" s="212" t="s">
        <v>635</v>
      </c>
      <c r="E14" s="212">
        <f>E15+1</f>
        <v>2</v>
      </c>
    </row>
    <row r="15" spans="2:5">
      <c r="B15" s="212" t="s">
        <v>623</v>
      </c>
      <c r="C15" s="212">
        <v>300</v>
      </c>
      <c r="D15" s="212" t="s">
        <v>635</v>
      </c>
      <c r="E15" s="212">
        <v>1</v>
      </c>
    </row>
    <row r="16" spans="2:5">
      <c r="B16" s="213" t="s">
        <v>624</v>
      </c>
      <c r="C16" s="213">
        <v>100</v>
      </c>
      <c r="D16" s="213" t="s">
        <v>636</v>
      </c>
      <c r="E16" s="213">
        <f>E17</f>
        <v>2</v>
      </c>
    </row>
    <row r="17" spans="2:5">
      <c r="B17" s="213" t="s">
        <v>625</v>
      </c>
      <c r="C17" s="213">
        <v>70</v>
      </c>
      <c r="D17" s="213" t="s">
        <v>636</v>
      </c>
      <c r="E17" s="213">
        <f>E18</f>
        <v>2</v>
      </c>
    </row>
    <row r="18" spans="2:5">
      <c r="B18" s="213" t="s">
        <v>626</v>
      </c>
      <c r="C18" s="213">
        <v>50</v>
      </c>
      <c r="D18" s="213" t="s">
        <v>636</v>
      </c>
      <c r="E18" s="213">
        <f>E19+1</f>
        <v>2</v>
      </c>
    </row>
    <row r="19" spans="2:5">
      <c r="B19" s="214" t="s">
        <v>627</v>
      </c>
      <c r="C19" s="214">
        <v>30</v>
      </c>
      <c r="D19" s="214" t="s">
        <v>636</v>
      </c>
      <c r="E19" s="21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491</v>
      </c>
      <c r="H2" s="4" t="s">
        <v>480</v>
      </c>
    </row>
    <row r="3" spans="2:17">
      <c r="B3" s="331"/>
      <c r="C3" s="331" t="s">
        <v>472</v>
      </c>
      <c r="D3" s="335" t="s">
        <v>477</v>
      </c>
      <c r="E3" s="334"/>
      <c r="H3" s="331" t="s">
        <v>459</v>
      </c>
      <c r="I3" s="331" t="s">
        <v>290</v>
      </c>
      <c r="J3" s="333" t="s">
        <v>484</v>
      </c>
      <c r="K3" s="334"/>
      <c r="L3" s="333" t="s">
        <v>485</v>
      </c>
      <c r="M3" s="334"/>
      <c r="N3" s="333" t="s">
        <v>486</v>
      </c>
      <c r="O3" s="334"/>
      <c r="P3" s="333" t="s">
        <v>475</v>
      </c>
      <c r="Q3" s="334"/>
    </row>
    <row r="4" spans="2:17">
      <c r="B4" s="332"/>
      <c r="C4" s="332"/>
      <c r="D4" s="33" t="s">
        <v>488</v>
      </c>
      <c r="E4" s="33" t="s">
        <v>610</v>
      </c>
      <c r="H4" s="332"/>
      <c r="I4" s="332"/>
      <c r="J4" s="33" t="s">
        <v>481</v>
      </c>
      <c r="K4" s="33" t="s">
        <v>482</v>
      </c>
      <c r="L4" s="33" t="s">
        <v>481</v>
      </c>
      <c r="M4" s="33" t="s">
        <v>482</v>
      </c>
      <c r="N4" s="33" t="s">
        <v>481</v>
      </c>
      <c r="O4" s="33" t="s">
        <v>482</v>
      </c>
      <c r="P4" s="33" t="s">
        <v>481</v>
      </c>
      <c r="Q4" s="33" t="s">
        <v>482</v>
      </c>
    </row>
    <row r="5" spans="2:17">
      <c r="B5" s="337" t="s">
        <v>489</v>
      </c>
      <c r="C5" s="40" t="s">
        <v>467</v>
      </c>
      <c r="D5" s="35">
        <v>10</v>
      </c>
      <c r="E5" s="35">
        <v>3</v>
      </c>
      <c r="H5" s="259" t="s">
        <v>487</v>
      </c>
      <c r="I5" s="40" t="s">
        <v>460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338"/>
      <c r="C6" s="40" t="s">
        <v>468</v>
      </c>
      <c r="D6" s="35">
        <v>20</v>
      </c>
      <c r="E6" s="35">
        <v>5</v>
      </c>
      <c r="H6" s="259"/>
      <c r="I6" s="40" t="s">
        <v>461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338"/>
      <c r="C7" s="40" t="s">
        <v>469</v>
      </c>
      <c r="D7" s="35">
        <v>15</v>
      </c>
      <c r="E7" s="35">
        <v>5</v>
      </c>
      <c r="H7" s="259"/>
      <c r="I7" s="40" t="s">
        <v>462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338"/>
      <c r="C8" s="40" t="s">
        <v>471</v>
      </c>
      <c r="D8" s="35">
        <v>15</v>
      </c>
      <c r="E8" s="35">
        <v>30</v>
      </c>
      <c r="H8" s="259"/>
      <c r="I8" s="40" t="s">
        <v>463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338"/>
      <c r="C9" s="40" t="s">
        <v>470</v>
      </c>
      <c r="D9" s="35">
        <v>10</v>
      </c>
      <c r="E9" s="35">
        <v>30</v>
      </c>
      <c r="H9" s="259"/>
      <c r="I9" s="40" t="s">
        <v>464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338"/>
      <c r="C10" s="40" t="s">
        <v>474</v>
      </c>
      <c r="D10" s="35">
        <v>5</v>
      </c>
      <c r="E10" s="35">
        <v>2</v>
      </c>
      <c r="H10" s="259"/>
      <c r="I10" s="40" t="s">
        <v>465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338"/>
      <c r="C11" s="40" t="s">
        <v>475</v>
      </c>
      <c r="D11" s="35">
        <v>10</v>
      </c>
      <c r="E11" s="35">
        <v>20</v>
      </c>
      <c r="H11" s="336" t="s">
        <v>609</v>
      </c>
      <c r="I11" s="187" t="s">
        <v>460</v>
      </c>
      <c r="J11" s="190">
        <f>J5+3</f>
        <v>4</v>
      </c>
      <c r="K11" s="190">
        <f>K5+3</f>
        <v>7</v>
      </c>
      <c r="L11" s="190">
        <f>L5+50</f>
        <v>200</v>
      </c>
      <c r="M11" s="190">
        <f>M5+50</f>
        <v>270</v>
      </c>
      <c r="N11" s="190">
        <f>N5+2000</f>
        <v>5000</v>
      </c>
      <c r="O11" s="190">
        <f>O5+2000</f>
        <v>8500</v>
      </c>
      <c r="P11" s="190">
        <f t="shared" ref="P11:Q11" si="8">P5+2</f>
        <v>12</v>
      </c>
      <c r="Q11" s="190">
        <f t="shared" si="8"/>
        <v>19</v>
      </c>
    </row>
    <row r="12" spans="2:17">
      <c r="B12" s="339"/>
      <c r="C12" s="40" t="s">
        <v>473</v>
      </c>
      <c r="D12" s="35">
        <v>15</v>
      </c>
      <c r="E12" s="35">
        <v>5</v>
      </c>
      <c r="H12" s="292"/>
      <c r="I12" s="187" t="s">
        <v>461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292" t="s">
        <v>476</v>
      </c>
      <c r="C13" s="292"/>
      <c r="D13" s="188">
        <f>SUM(D5:D12)</f>
        <v>100</v>
      </c>
      <c r="E13" s="189">
        <f t="shared" ref="E13" si="14">SUM(E5:E12)</f>
        <v>100</v>
      </c>
      <c r="H13" s="292"/>
      <c r="I13" s="187" t="s">
        <v>462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292"/>
      <c r="I14" s="187" t="s">
        <v>463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292"/>
      <c r="I15" s="187" t="s">
        <v>464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292"/>
      <c r="I16" s="187" t="s">
        <v>465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479</v>
      </c>
    </row>
    <row r="19" spans="2:6">
      <c r="B19" s="331"/>
      <c r="C19" s="331" t="s">
        <v>466</v>
      </c>
      <c r="D19" s="333" t="s">
        <v>478</v>
      </c>
      <c r="E19" s="334"/>
      <c r="F19" s="340"/>
    </row>
    <row r="20" spans="2:6">
      <c r="B20" s="332"/>
      <c r="C20" s="332"/>
      <c r="D20" s="33" t="s">
        <v>483</v>
      </c>
      <c r="E20" s="33" t="s">
        <v>180</v>
      </c>
      <c r="F20" s="33" t="s">
        <v>181</v>
      </c>
    </row>
    <row r="21" spans="2:6">
      <c r="B21" s="259" t="s">
        <v>490</v>
      </c>
      <c r="C21" s="40" t="s">
        <v>460</v>
      </c>
      <c r="D21" s="7">
        <v>70</v>
      </c>
      <c r="E21" s="7">
        <v>24</v>
      </c>
      <c r="F21" s="7">
        <v>6</v>
      </c>
    </row>
    <row r="22" spans="2:6">
      <c r="B22" s="259"/>
      <c r="C22" s="40" t="s">
        <v>461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259"/>
      <c r="C23" s="40" t="s">
        <v>462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259"/>
      <c r="C24" s="40" t="s">
        <v>463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259"/>
      <c r="C25" s="40" t="s">
        <v>464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259"/>
      <c r="C26" s="40" t="s">
        <v>465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3"/>
  <sheetViews>
    <sheetView workbookViewId="0">
      <selection activeCell="G27" sqref="G27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265</v>
      </c>
      <c r="C2" s="33" t="s">
        <v>267</v>
      </c>
      <c r="D2" s="33" t="s">
        <v>282</v>
      </c>
      <c r="E2" s="33" t="s">
        <v>276</v>
      </c>
      <c r="F2" s="33" t="s">
        <v>277</v>
      </c>
      <c r="G2" s="33" t="s">
        <v>283</v>
      </c>
      <c r="H2" s="33" t="s">
        <v>279</v>
      </c>
      <c r="I2" s="33" t="s">
        <v>280</v>
      </c>
    </row>
    <row r="3" spans="2:9">
      <c r="B3" s="259" t="s">
        <v>266</v>
      </c>
      <c r="C3" s="40" t="s">
        <v>268</v>
      </c>
      <c r="D3" s="103">
        <v>1</v>
      </c>
      <c r="E3" s="103" t="s">
        <v>278</v>
      </c>
      <c r="F3" s="103">
        <v>30</v>
      </c>
      <c r="G3" s="40">
        <v>5</v>
      </c>
      <c r="H3" s="40" t="s">
        <v>516</v>
      </c>
      <c r="I3" s="40">
        <v>1000</v>
      </c>
    </row>
    <row r="4" spans="2:9">
      <c r="B4" s="259"/>
      <c r="C4" s="40" t="s">
        <v>269</v>
      </c>
      <c r="D4" s="103">
        <f t="shared" ref="D4:D10" si="0">D3</f>
        <v>1</v>
      </c>
      <c r="E4" s="103" t="str">
        <f t="shared" ref="E4:E10" si="1">E3</f>
        <v>Gem</v>
      </c>
      <c r="F4" s="103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259"/>
      <c r="C5" s="40" t="s">
        <v>270</v>
      </c>
      <c r="D5" s="103">
        <f t="shared" si="0"/>
        <v>1</v>
      </c>
      <c r="E5" s="103" t="str">
        <f t="shared" si="1"/>
        <v>Gem</v>
      </c>
      <c r="F5" s="103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259"/>
      <c r="C6" s="40" t="s">
        <v>271</v>
      </c>
      <c r="D6" s="103">
        <f t="shared" si="0"/>
        <v>1</v>
      </c>
      <c r="E6" s="103" t="str">
        <f t="shared" si="1"/>
        <v>Gem</v>
      </c>
      <c r="F6" s="103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259"/>
      <c r="C7" s="40" t="s">
        <v>272</v>
      </c>
      <c r="D7" s="103">
        <f t="shared" si="0"/>
        <v>1</v>
      </c>
      <c r="E7" s="103" t="str">
        <f t="shared" si="1"/>
        <v>Gem</v>
      </c>
      <c r="F7" s="103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259"/>
      <c r="C8" s="40" t="s">
        <v>273</v>
      </c>
      <c r="D8" s="103">
        <f t="shared" si="0"/>
        <v>1</v>
      </c>
      <c r="E8" s="103" t="str">
        <f t="shared" si="1"/>
        <v>Gem</v>
      </c>
      <c r="F8" s="103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259"/>
      <c r="C9" s="40" t="s">
        <v>274</v>
      </c>
      <c r="D9" s="103">
        <f t="shared" si="0"/>
        <v>1</v>
      </c>
      <c r="E9" s="103" t="str">
        <f t="shared" si="1"/>
        <v>Gem</v>
      </c>
      <c r="F9" s="103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259"/>
      <c r="C10" s="40" t="s">
        <v>275</v>
      </c>
      <c r="D10" s="103">
        <f t="shared" si="0"/>
        <v>1</v>
      </c>
      <c r="E10" s="103" t="str">
        <f t="shared" si="1"/>
        <v>Gem</v>
      </c>
      <c r="F10" s="103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264" t="s">
        <v>281</v>
      </c>
      <c r="C12" s="104" t="s">
        <v>268</v>
      </c>
      <c r="D12" s="106">
        <v>1</v>
      </c>
      <c r="E12" s="106" t="s">
        <v>278</v>
      </c>
      <c r="F12" s="106">
        <v>50</v>
      </c>
      <c r="G12" s="104">
        <v>5</v>
      </c>
      <c r="H12" s="104" t="s">
        <v>517</v>
      </c>
      <c r="I12" s="104">
        <v>2000</v>
      </c>
    </row>
    <row r="13" spans="2:9">
      <c r="B13" s="264"/>
      <c r="C13" s="104" t="s">
        <v>269</v>
      </c>
      <c r="D13" s="106">
        <f t="shared" ref="D13:D19" si="6">D12</f>
        <v>1</v>
      </c>
      <c r="E13" s="106" t="str">
        <f t="shared" ref="E13:E19" si="7">E12</f>
        <v>Gem</v>
      </c>
      <c r="F13" s="106">
        <f>F12</f>
        <v>50</v>
      </c>
      <c r="G13" s="104">
        <f t="shared" ref="G13:G19" si="8">G12</f>
        <v>5</v>
      </c>
      <c r="H13" s="104" t="str">
        <f t="shared" ref="H13:I19" si="9">H12</f>
        <v>Gold</v>
      </c>
      <c r="I13" s="104">
        <f>I12+500</f>
        <v>2500</v>
      </c>
    </row>
    <row r="14" spans="2:9">
      <c r="B14" s="264"/>
      <c r="C14" s="104" t="s">
        <v>270</v>
      </c>
      <c r="D14" s="106">
        <f t="shared" si="6"/>
        <v>1</v>
      </c>
      <c r="E14" s="106" t="str">
        <f t="shared" si="7"/>
        <v>Gem</v>
      </c>
      <c r="F14" s="106">
        <f t="shared" ref="F14:F19" si="10">F13</f>
        <v>50</v>
      </c>
      <c r="G14" s="104">
        <f t="shared" si="8"/>
        <v>5</v>
      </c>
      <c r="H14" s="104" t="str">
        <f t="shared" si="9"/>
        <v>Gold</v>
      </c>
      <c r="I14" s="104">
        <f t="shared" si="9"/>
        <v>2500</v>
      </c>
    </row>
    <row r="15" spans="2:9">
      <c r="B15" s="264"/>
      <c r="C15" s="104" t="s">
        <v>271</v>
      </c>
      <c r="D15" s="106">
        <f t="shared" si="6"/>
        <v>1</v>
      </c>
      <c r="E15" s="106" t="str">
        <f t="shared" si="7"/>
        <v>Gem</v>
      </c>
      <c r="F15" s="106">
        <f t="shared" si="10"/>
        <v>50</v>
      </c>
      <c r="G15" s="104">
        <f t="shared" si="8"/>
        <v>5</v>
      </c>
      <c r="H15" s="104" t="str">
        <f t="shared" si="9"/>
        <v>Gold</v>
      </c>
      <c r="I15" s="104">
        <f t="shared" ref="I15:I19" si="11">I14+500</f>
        <v>3000</v>
      </c>
    </row>
    <row r="16" spans="2:9">
      <c r="B16" s="264"/>
      <c r="C16" s="104" t="s">
        <v>272</v>
      </c>
      <c r="D16" s="106">
        <f t="shared" si="6"/>
        <v>1</v>
      </c>
      <c r="E16" s="106" t="str">
        <f t="shared" si="7"/>
        <v>Gem</v>
      </c>
      <c r="F16" s="106">
        <f t="shared" si="10"/>
        <v>50</v>
      </c>
      <c r="G16" s="104">
        <f t="shared" si="8"/>
        <v>5</v>
      </c>
      <c r="H16" s="104" t="str">
        <f t="shared" si="9"/>
        <v>Gold</v>
      </c>
      <c r="I16" s="104">
        <f t="shared" si="9"/>
        <v>3000</v>
      </c>
    </row>
    <row r="17" spans="2:9">
      <c r="B17" s="264"/>
      <c r="C17" s="104" t="s">
        <v>273</v>
      </c>
      <c r="D17" s="106">
        <f t="shared" si="6"/>
        <v>1</v>
      </c>
      <c r="E17" s="106" t="str">
        <f t="shared" si="7"/>
        <v>Gem</v>
      </c>
      <c r="F17" s="106">
        <f t="shared" si="10"/>
        <v>50</v>
      </c>
      <c r="G17" s="104">
        <f t="shared" si="8"/>
        <v>5</v>
      </c>
      <c r="H17" s="104" t="str">
        <f t="shared" si="9"/>
        <v>Gold</v>
      </c>
      <c r="I17" s="104">
        <f t="shared" si="11"/>
        <v>3500</v>
      </c>
    </row>
    <row r="18" spans="2:9">
      <c r="B18" s="264"/>
      <c r="C18" s="104" t="s">
        <v>274</v>
      </c>
      <c r="D18" s="106">
        <f t="shared" si="6"/>
        <v>1</v>
      </c>
      <c r="E18" s="106" t="str">
        <f t="shared" si="7"/>
        <v>Gem</v>
      </c>
      <c r="F18" s="106">
        <f t="shared" si="10"/>
        <v>50</v>
      </c>
      <c r="G18" s="104">
        <f t="shared" si="8"/>
        <v>5</v>
      </c>
      <c r="H18" s="104" t="str">
        <f t="shared" si="9"/>
        <v>Gold</v>
      </c>
      <c r="I18" s="104">
        <f t="shared" si="9"/>
        <v>3500</v>
      </c>
    </row>
    <row r="19" spans="2:9">
      <c r="B19" s="264"/>
      <c r="C19" s="104" t="s">
        <v>275</v>
      </c>
      <c r="D19" s="106">
        <f t="shared" si="6"/>
        <v>1</v>
      </c>
      <c r="E19" s="106" t="str">
        <f t="shared" si="7"/>
        <v>Gem</v>
      </c>
      <c r="F19" s="106">
        <f t="shared" si="10"/>
        <v>50</v>
      </c>
      <c r="G19" s="104">
        <f t="shared" si="8"/>
        <v>5</v>
      </c>
      <c r="H19" s="104" t="str">
        <f t="shared" si="9"/>
        <v>Gold</v>
      </c>
      <c r="I19" s="104">
        <f t="shared" si="11"/>
        <v>4000</v>
      </c>
    </row>
    <row r="21" spans="2:9">
      <c r="B21" s="341" t="s">
        <v>512</v>
      </c>
      <c r="C21" s="341"/>
      <c r="D21" s="198">
        <v>1</v>
      </c>
      <c r="E21" s="198" t="s">
        <v>437</v>
      </c>
      <c r="F21" s="198">
        <v>50</v>
      </c>
      <c r="G21" s="198">
        <v>5</v>
      </c>
      <c r="H21" s="198" t="s">
        <v>435</v>
      </c>
      <c r="I21" s="198">
        <v>3000</v>
      </c>
    </row>
    <row r="23" spans="2:9">
      <c r="B23" s="341" t="s">
        <v>513</v>
      </c>
      <c r="C23" s="341"/>
      <c r="D23" s="198">
        <v>1</v>
      </c>
      <c r="E23" s="198" t="s">
        <v>437</v>
      </c>
      <c r="F23" s="198">
        <v>50</v>
      </c>
      <c r="G23" s="198">
        <v>5</v>
      </c>
      <c r="H23" s="198" t="s">
        <v>435</v>
      </c>
      <c r="I23" s="198">
        <v>4000</v>
      </c>
    </row>
  </sheetData>
  <mergeCells count="4">
    <mergeCell ref="B3:B10"/>
    <mergeCell ref="B12:B19"/>
    <mergeCell ref="B21:C21"/>
    <mergeCell ref="B23:C2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수호레이드</vt:lpstr>
      <vt:lpstr>반복완료</vt:lpstr>
      <vt:lpstr>던전클리어등급보상</vt:lpstr>
      <vt:lpstr>출석보상</vt:lpstr>
      <vt:lpstr>업적</vt:lpstr>
      <vt:lpstr>뽑기&amp;뽑기권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2016-03-07T10:36:00Z</dcterms:created>
  <dcterms:modified xsi:type="dcterms:W3CDTF">2016-07-14T08:50:02Z</dcterms:modified>
</cp:coreProperties>
</file>