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oonFactory\WorkStation\1)GameDesignDocument\b)System\b7)Artificial Inteligence [AI 시스템]\"/>
    </mc:Choice>
  </mc:AlternateContent>
  <bookViews>
    <workbookView xWindow="0" yWindow="0" windowWidth="21105" windowHeight="10125" tabRatio="907"/>
  </bookViews>
  <sheets>
    <sheet name="설정정보" sheetId="2" r:id="rId1"/>
    <sheet name="MainAI" sheetId="4" r:id="rId2"/>
    <sheet name="ApplyAI" sheetId="5" r:id="rId3"/>
    <sheet name="Access Code" sheetId="7" r:id="rId4"/>
    <sheet name="Character" sheetId="12" r:id="rId5"/>
    <sheet name="MonsterStandardStatus" sheetId="13" r:id="rId6"/>
    <sheet name="Skill" sheetId="14" r:id="rId7"/>
    <sheet name="PlayerBaseStatus" sheetId="9" r:id="rId8"/>
    <sheet name="Servant" sheetId="11" r:id="rId9"/>
    <sheet name="Monster" sheetId="10" r:id="rId10"/>
  </sheets>
  <definedNames>
    <definedName name="_xlnm._FilterDatabase" localSheetId="9">Monster!$B$2:$U$68</definedName>
    <definedName name="_xlnm._FilterDatabase" localSheetId="8">Servant!$B$2:$AB$17</definedName>
    <definedName name="_xlnm._FilterDatabase" localSheetId="6">Skill!$B$4:$T$270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4" l="1"/>
  <c r="G52" i="4"/>
  <c r="D345" i="14"/>
  <c r="D347" i="14"/>
  <c r="D349" i="14"/>
  <c r="D351" i="14"/>
  <c r="D353" i="14"/>
  <c r="D355" i="14"/>
  <c r="D357" i="14"/>
  <c r="D358" i="14" s="1"/>
  <c r="D359" i="14" s="1"/>
  <c r="D361" i="14"/>
  <c r="D362" i="14" s="1"/>
  <c r="D364" i="14"/>
  <c r="D365" i="14" s="1"/>
  <c r="D366" i="14" s="1"/>
  <c r="D368" i="14"/>
  <c r="D369" i="14" s="1"/>
  <c r="D370" i="14" s="1"/>
  <c r="D372" i="14"/>
  <c r="D373" i="14" s="1"/>
  <c r="D374" i="14" s="1"/>
  <c r="D376" i="14"/>
  <c r="D377" i="14" s="1"/>
  <c r="D378" i="14" s="1"/>
  <c r="D380" i="14"/>
  <c r="D381" i="14" s="1"/>
  <c r="D382" i="14" s="1"/>
  <c r="D383" i="14" s="1"/>
  <c r="D385" i="14"/>
  <c r="D386" i="14" s="1"/>
  <c r="D387" i="14" s="1"/>
  <c r="D389" i="14"/>
  <c r="D390" i="14" s="1"/>
  <c r="D391" i="14" s="1"/>
  <c r="I190" i="13"/>
  <c r="I191" i="13" s="1"/>
  <c r="I192" i="13" s="1"/>
  <c r="I193" i="13" s="1"/>
  <c r="I194" i="13" s="1"/>
  <c r="I195" i="13" s="1"/>
  <c r="I196" i="13" s="1"/>
  <c r="I197" i="13" s="1"/>
  <c r="I198" i="13" s="1"/>
  <c r="I199" i="13" s="1"/>
  <c r="I200" i="13" s="1"/>
  <c r="I201" i="13" s="1"/>
  <c r="I202" i="13" s="1"/>
  <c r="I203" i="13" s="1"/>
  <c r="I204" i="13" s="1"/>
  <c r="I205" i="13" s="1"/>
  <c r="I206" i="13" s="1"/>
  <c r="I207" i="13" s="1"/>
  <c r="I208" i="13" s="1"/>
  <c r="I209" i="13" s="1"/>
  <c r="I210" i="13" s="1"/>
  <c r="I211" i="13" s="1"/>
  <c r="I212" i="13" s="1"/>
  <c r="I213" i="13" s="1"/>
  <c r="I214" i="13" s="1"/>
  <c r="I215" i="13" s="1"/>
  <c r="I216" i="13" s="1"/>
  <c r="I217" i="13" s="1"/>
  <c r="I218" i="13" s="1"/>
  <c r="E181" i="13"/>
  <c r="K180" i="13"/>
  <c r="K181" i="13" s="1"/>
  <c r="K182" i="13" s="1"/>
  <c r="K183" i="13" s="1"/>
  <c r="K184" i="13" s="1"/>
  <c r="K185" i="13" s="1"/>
  <c r="K186" i="13" s="1"/>
  <c r="K187" i="13" s="1"/>
  <c r="K188" i="13" s="1"/>
  <c r="K189" i="13" s="1"/>
  <c r="K190" i="13" s="1"/>
  <c r="K191" i="13" s="1"/>
  <c r="K192" i="13" s="1"/>
  <c r="K193" i="13" s="1"/>
  <c r="K194" i="13" s="1"/>
  <c r="K195" i="13" s="1"/>
  <c r="K196" i="13" s="1"/>
  <c r="K197" i="13" s="1"/>
  <c r="K198" i="13" s="1"/>
  <c r="K199" i="13" s="1"/>
  <c r="K200" i="13" s="1"/>
  <c r="K201" i="13" s="1"/>
  <c r="K202" i="13" s="1"/>
  <c r="K203" i="13" s="1"/>
  <c r="K204" i="13" s="1"/>
  <c r="K205" i="13" s="1"/>
  <c r="K206" i="13" s="1"/>
  <c r="K207" i="13" s="1"/>
  <c r="K208" i="13" s="1"/>
  <c r="K209" i="13" s="1"/>
  <c r="K210" i="13" s="1"/>
  <c r="K211" i="13" s="1"/>
  <c r="K212" i="13" s="1"/>
  <c r="K213" i="13" s="1"/>
  <c r="K214" i="13" s="1"/>
  <c r="K215" i="13" s="1"/>
  <c r="K216" i="13" s="1"/>
  <c r="K217" i="13" s="1"/>
  <c r="K218" i="13" s="1"/>
  <c r="E180" i="13"/>
  <c r="K179" i="13"/>
  <c r="I179" i="13"/>
  <c r="I180" i="13" s="1"/>
  <c r="I181" i="13" s="1"/>
  <c r="I182" i="13" s="1"/>
  <c r="I183" i="13" s="1"/>
  <c r="I184" i="13" s="1"/>
  <c r="I185" i="13" s="1"/>
  <c r="I186" i="13" s="1"/>
  <c r="I187" i="13" s="1"/>
  <c r="I188" i="13" s="1"/>
  <c r="I189" i="13" s="1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2" i="13"/>
  <c r="E161" i="13"/>
  <c r="E160" i="13"/>
  <c r="E158" i="13"/>
  <c r="E157" i="13"/>
  <c r="E156" i="13"/>
  <c r="G155" i="13"/>
  <c r="G156" i="13" s="1"/>
  <c r="G157" i="13" s="1"/>
  <c r="G158" i="13" s="1"/>
  <c r="G159" i="13" s="1"/>
  <c r="G160" i="13" s="1"/>
  <c r="G161" i="13" s="1"/>
  <c r="G162" i="13" s="1"/>
  <c r="G163" i="13" s="1"/>
  <c r="G164" i="13" s="1"/>
  <c r="G165" i="13" s="1"/>
  <c r="G166" i="13" s="1"/>
  <c r="G167" i="13" s="1"/>
  <c r="G168" i="13" s="1"/>
  <c r="G169" i="13" s="1"/>
  <c r="G170" i="13" s="1"/>
  <c r="G171" i="13" s="1"/>
  <c r="G172" i="13" s="1"/>
  <c r="G173" i="13" s="1"/>
  <c r="G174" i="13" s="1"/>
  <c r="G175" i="13" s="1"/>
  <c r="G176" i="13" s="1"/>
  <c r="G177" i="13" s="1"/>
  <c r="G178" i="13" s="1"/>
  <c r="G179" i="13" s="1"/>
  <c r="G180" i="13" s="1"/>
  <c r="G181" i="13" s="1"/>
  <c r="G182" i="13" s="1"/>
  <c r="G183" i="13" s="1"/>
  <c r="G184" i="13" s="1"/>
  <c r="G185" i="13" s="1"/>
  <c r="G186" i="13" s="1"/>
  <c r="G187" i="13" s="1"/>
  <c r="G188" i="13" s="1"/>
  <c r="G189" i="13" s="1"/>
  <c r="G190" i="13" s="1"/>
  <c r="G191" i="13" s="1"/>
  <c r="G192" i="13" s="1"/>
  <c r="G193" i="13" s="1"/>
  <c r="G194" i="13" s="1"/>
  <c r="G195" i="13" s="1"/>
  <c r="G196" i="13" s="1"/>
  <c r="G197" i="13" s="1"/>
  <c r="G198" i="13" s="1"/>
  <c r="G199" i="13" s="1"/>
  <c r="G200" i="13" s="1"/>
  <c r="G201" i="13" s="1"/>
  <c r="G202" i="13" s="1"/>
  <c r="G203" i="13" s="1"/>
  <c r="G204" i="13" s="1"/>
  <c r="G205" i="13" s="1"/>
  <c r="G206" i="13" s="1"/>
  <c r="G207" i="13" s="1"/>
  <c r="G208" i="13" s="1"/>
  <c r="G209" i="13" s="1"/>
  <c r="G210" i="13" s="1"/>
  <c r="G211" i="13" s="1"/>
  <c r="G212" i="13" s="1"/>
  <c r="G213" i="13" s="1"/>
  <c r="G214" i="13" s="1"/>
  <c r="G215" i="13" s="1"/>
  <c r="G216" i="13" s="1"/>
  <c r="G217" i="13" s="1"/>
  <c r="G218" i="13" s="1"/>
  <c r="G154" i="13"/>
  <c r="E154" i="13"/>
  <c r="D154" i="13"/>
  <c r="D155" i="13" s="1"/>
  <c r="D156" i="13" s="1"/>
  <c r="D157" i="13" s="1"/>
  <c r="D158" i="13" s="1"/>
  <c r="D159" i="13" s="1"/>
  <c r="D160" i="13" s="1"/>
  <c r="D161" i="13" s="1"/>
  <c r="D162" i="13" s="1"/>
  <c r="D163" i="13" s="1"/>
  <c r="D164" i="13" s="1"/>
  <c r="D165" i="13" s="1"/>
  <c r="D166" i="13" s="1"/>
  <c r="D167" i="13" s="1"/>
  <c r="D168" i="13" s="1"/>
  <c r="D169" i="13" s="1"/>
  <c r="D170" i="13" s="1"/>
  <c r="D171" i="13" s="1"/>
  <c r="D172" i="13" s="1"/>
  <c r="D173" i="13" s="1"/>
  <c r="D174" i="13" s="1"/>
  <c r="D175" i="13" s="1"/>
  <c r="D176" i="13" s="1"/>
  <c r="D177" i="13" s="1"/>
  <c r="D178" i="13" s="1"/>
  <c r="D179" i="13" s="1"/>
  <c r="D180" i="13" s="1"/>
  <c r="D181" i="13" s="1"/>
  <c r="D182" i="13" s="1"/>
  <c r="E153" i="13"/>
  <c r="K114" i="13"/>
  <c r="K115" i="13" s="1"/>
  <c r="K116" i="13" s="1"/>
  <c r="K117" i="13" s="1"/>
  <c r="K118" i="13" s="1"/>
  <c r="K119" i="13" s="1"/>
  <c r="K120" i="13" s="1"/>
  <c r="K121" i="13" s="1"/>
  <c r="K122" i="13" s="1"/>
  <c r="K123" i="13" s="1"/>
  <c r="K124" i="13" s="1"/>
  <c r="K125" i="13" s="1"/>
  <c r="K126" i="13" s="1"/>
  <c r="K127" i="13" s="1"/>
  <c r="K128" i="13" s="1"/>
  <c r="K129" i="13" s="1"/>
  <c r="K130" i="13" s="1"/>
  <c r="K131" i="13" s="1"/>
  <c r="K132" i="13" s="1"/>
  <c r="K133" i="13" s="1"/>
  <c r="K134" i="13" s="1"/>
  <c r="K135" i="13" s="1"/>
  <c r="K136" i="13" s="1"/>
  <c r="K137" i="13" s="1"/>
  <c r="K138" i="13" s="1"/>
  <c r="K139" i="13" s="1"/>
  <c r="K140" i="13" s="1"/>
  <c r="K141" i="13" s="1"/>
  <c r="K142" i="13" s="1"/>
  <c r="K143" i="13" s="1"/>
  <c r="K144" i="13" s="1"/>
  <c r="K145" i="13" s="1"/>
  <c r="K146" i="13" s="1"/>
  <c r="K147" i="13" s="1"/>
  <c r="K148" i="13" s="1"/>
  <c r="K149" i="13" s="1"/>
  <c r="K150" i="13" s="1"/>
  <c r="K151" i="13" s="1"/>
  <c r="K152" i="13" s="1"/>
  <c r="I114" i="13"/>
  <c r="I115" i="13" s="1"/>
  <c r="I116" i="13" s="1"/>
  <c r="I117" i="13" s="1"/>
  <c r="I118" i="13" s="1"/>
  <c r="I119" i="13" s="1"/>
  <c r="I120" i="13" s="1"/>
  <c r="I121" i="13" s="1"/>
  <c r="I122" i="13" s="1"/>
  <c r="I123" i="13" s="1"/>
  <c r="I124" i="13" s="1"/>
  <c r="I125" i="13" s="1"/>
  <c r="I126" i="13" s="1"/>
  <c r="I127" i="13" s="1"/>
  <c r="I128" i="13" s="1"/>
  <c r="I129" i="13" s="1"/>
  <c r="I130" i="13" s="1"/>
  <c r="I131" i="13" s="1"/>
  <c r="I132" i="13" s="1"/>
  <c r="I133" i="13" s="1"/>
  <c r="I134" i="13" s="1"/>
  <c r="I135" i="13" s="1"/>
  <c r="I136" i="13" s="1"/>
  <c r="I137" i="13" s="1"/>
  <c r="I138" i="13" s="1"/>
  <c r="I139" i="13" s="1"/>
  <c r="I140" i="13" s="1"/>
  <c r="I141" i="13" s="1"/>
  <c r="I142" i="13" s="1"/>
  <c r="I143" i="13" s="1"/>
  <c r="I144" i="13" s="1"/>
  <c r="I145" i="13" s="1"/>
  <c r="I146" i="13" s="1"/>
  <c r="I147" i="13" s="1"/>
  <c r="I148" i="13" s="1"/>
  <c r="I149" i="13" s="1"/>
  <c r="I150" i="13" s="1"/>
  <c r="I151" i="13" s="1"/>
  <c r="I152" i="13" s="1"/>
  <c r="K113" i="13"/>
  <c r="I113" i="13"/>
  <c r="E111" i="13"/>
  <c r="E107" i="13"/>
  <c r="E103" i="13"/>
  <c r="E99" i="13"/>
  <c r="E95" i="13"/>
  <c r="E94" i="13"/>
  <c r="E91" i="13"/>
  <c r="E90" i="13"/>
  <c r="G88" i="13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G102" i="13" s="1"/>
  <c r="G103" i="13" s="1"/>
  <c r="G104" i="13" s="1"/>
  <c r="G105" i="13" s="1"/>
  <c r="G106" i="13" s="1"/>
  <c r="G107" i="13" s="1"/>
  <c r="G108" i="13" s="1"/>
  <c r="G109" i="13" s="1"/>
  <c r="G110" i="13" s="1"/>
  <c r="G111" i="13" s="1"/>
  <c r="G112" i="13" s="1"/>
  <c r="G113" i="13" s="1"/>
  <c r="G114" i="13" s="1"/>
  <c r="G115" i="13" s="1"/>
  <c r="G116" i="13" s="1"/>
  <c r="G117" i="13" s="1"/>
  <c r="G118" i="13" s="1"/>
  <c r="G119" i="13" s="1"/>
  <c r="G120" i="13" s="1"/>
  <c r="G121" i="13" s="1"/>
  <c r="G122" i="13" s="1"/>
  <c r="G123" i="13" s="1"/>
  <c r="G124" i="13" s="1"/>
  <c r="G125" i="13" s="1"/>
  <c r="G126" i="13" s="1"/>
  <c r="G127" i="13" s="1"/>
  <c r="G128" i="13" s="1"/>
  <c r="G129" i="13" s="1"/>
  <c r="G130" i="13" s="1"/>
  <c r="G131" i="13" s="1"/>
  <c r="G132" i="13" s="1"/>
  <c r="G133" i="13" s="1"/>
  <c r="G134" i="13" s="1"/>
  <c r="G135" i="13" s="1"/>
  <c r="G136" i="13" s="1"/>
  <c r="G137" i="13" s="1"/>
  <c r="G138" i="13" s="1"/>
  <c r="G139" i="13" s="1"/>
  <c r="G140" i="13" s="1"/>
  <c r="G141" i="13" s="1"/>
  <c r="G142" i="13" s="1"/>
  <c r="G143" i="13" s="1"/>
  <c r="G144" i="13" s="1"/>
  <c r="G145" i="13" s="1"/>
  <c r="G146" i="13" s="1"/>
  <c r="G147" i="13" s="1"/>
  <c r="G148" i="13" s="1"/>
  <c r="G149" i="13" s="1"/>
  <c r="G150" i="13" s="1"/>
  <c r="G151" i="13" s="1"/>
  <c r="G152" i="13" s="1"/>
  <c r="E88" i="13"/>
  <c r="D88" i="13"/>
  <c r="D89" i="13" s="1"/>
  <c r="D90" i="13" s="1"/>
  <c r="D91" i="13" s="1"/>
  <c r="D92" i="13" s="1"/>
  <c r="D93" i="13" s="1"/>
  <c r="D94" i="13" s="1"/>
  <c r="D95" i="13" s="1"/>
  <c r="D96" i="13" s="1"/>
  <c r="D97" i="13" s="1"/>
  <c r="D98" i="13" s="1"/>
  <c r="D99" i="13" s="1"/>
  <c r="D100" i="13" s="1"/>
  <c r="D101" i="13" s="1"/>
  <c r="D102" i="13" s="1"/>
  <c r="D103" i="13" s="1"/>
  <c r="D104" i="13" s="1"/>
  <c r="D105" i="13" s="1"/>
  <c r="D106" i="13" s="1"/>
  <c r="D107" i="13" s="1"/>
  <c r="D108" i="13" s="1"/>
  <c r="D109" i="13" s="1"/>
  <c r="D110" i="13" s="1"/>
  <c r="D111" i="13" s="1"/>
  <c r="D112" i="13" s="1"/>
  <c r="D113" i="13" s="1"/>
  <c r="D114" i="13" s="1"/>
  <c r="E87" i="13"/>
  <c r="M7" i="13"/>
  <c r="M8" i="13" s="1"/>
  <c r="M9" i="13" s="1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40" i="13" s="1"/>
  <c r="M41" i="13" s="1"/>
  <c r="M42" i="13" s="1"/>
  <c r="G7" i="13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E7" i="13"/>
  <c r="D7" i="13"/>
  <c r="D8" i="13" s="1"/>
  <c r="E6" i="13"/>
  <c r="E8" i="13" l="1"/>
  <c r="D9" i="13"/>
  <c r="M87" i="13"/>
  <c r="M88" i="13" s="1"/>
  <c r="M89" i="13" s="1"/>
  <c r="M90" i="13" s="1"/>
  <c r="M91" i="13" s="1"/>
  <c r="M92" i="13" s="1"/>
  <c r="M93" i="13" s="1"/>
  <c r="M94" i="13" s="1"/>
  <c r="M95" i="13" s="1"/>
  <c r="M96" i="13" s="1"/>
  <c r="M97" i="13" s="1"/>
  <c r="M98" i="13" s="1"/>
  <c r="M99" i="13" s="1"/>
  <c r="M100" i="13" s="1"/>
  <c r="M101" i="13" s="1"/>
  <c r="M102" i="13" s="1"/>
  <c r="M103" i="13" s="1"/>
  <c r="M104" i="13" s="1"/>
  <c r="M105" i="13" s="1"/>
  <c r="M106" i="13" s="1"/>
  <c r="M107" i="13" s="1"/>
  <c r="M108" i="13" s="1"/>
  <c r="M43" i="13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56" i="13" s="1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M69" i="13" s="1"/>
  <c r="M70" i="13" s="1"/>
  <c r="M71" i="13" s="1"/>
  <c r="M72" i="13" s="1"/>
  <c r="M73" i="13" s="1"/>
  <c r="M74" i="13" s="1"/>
  <c r="M75" i="13" s="1"/>
  <c r="M76" i="13" s="1"/>
  <c r="M77" i="13" s="1"/>
  <c r="M78" i="13" s="1"/>
  <c r="M79" i="13" s="1"/>
  <c r="M80" i="13" s="1"/>
  <c r="M81" i="13" s="1"/>
  <c r="M82" i="13" s="1"/>
  <c r="M83" i="13" s="1"/>
  <c r="M84" i="13" s="1"/>
  <c r="M85" i="13" s="1"/>
  <c r="M86" i="13" s="1"/>
  <c r="D115" i="13"/>
  <c r="E114" i="13"/>
  <c r="E89" i="13"/>
  <c r="E93" i="13"/>
  <c r="E92" i="13"/>
  <c r="E96" i="13"/>
  <c r="E100" i="13"/>
  <c r="E104" i="13"/>
  <c r="E108" i="13"/>
  <c r="E112" i="13"/>
  <c r="E98" i="13"/>
  <c r="E102" i="13"/>
  <c r="E106" i="13"/>
  <c r="E110" i="13"/>
  <c r="E97" i="13"/>
  <c r="E101" i="13"/>
  <c r="E105" i="13"/>
  <c r="E109" i="13"/>
  <c r="E113" i="13"/>
  <c r="E182" i="13"/>
  <c r="D183" i="13"/>
  <c r="E155" i="13"/>
  <c r="E159" i="13"/>
  <c r="E163" i="13"/>
  <c r="AA29" i="11"/>
  <c r="Z29" i="11"/>
  <c r="Y29" i="11"/>
  <c r="X29" i="11"/>
  <c r="U29" i="11"/>
  <c r="S29" i="11"/>
  <c r="Q29" i="11"/>
  <c r="P29" i="11"/>
  <c r="AA28" i="11"/>
  <c r="Z28" i="11"/>
  <c r="Y28" i="11"/>
  <c r="X28" i="11"/>
  <c r="U28" i="11"/>
  <c r="S28" i="11"/>
  <c r="Q28" i="11"/>
  <c r="P28" i="11"/>
  <c r="AA27" i="11"/>
  <c r="Z27" i="11"/>
  <c r="Y27" i="11"/>
  <c r="X27" i="11"/>
  <c r="U27" i="11"/>
  <c r="S27" i="11"/>
  <c r="Q27" i="11"/>
  <c r="P27" i="11"/>
  <c r="AA26" i="11"/>
  <c r="Z26" i="11"/>
  <c r="Y26" i="11"/>
  <c r="X26" i="11"/>
  <c r="U26" i="11"/>
  <c r="S26" i="11"/>
  <c r="Q26" i="11"/>
  <c r="P26" i="11"/>
  <c r="AA25" i="11"/>
  <c r="Z25" i="11"/>
  <c r="Y25" i="11"/>
  <c r="X25" i="11"/>
  <c r="U25" i="11"/>
  <c r="S25" i="11"/>
  <c r="Q25" i="11"/>
  <c r="P25" i="11"/>
  <c r="AA24" i="11"/>
  <c r="Z24" i="11"/>
  <c r="Y24" i="11"/>
  <c r="X24" i="11"/>
  <c r="V24" i="11"/>
  <c r="V25" i="11" s="1"/>
  <c r="V26" i="11" s="1"/>
  <c r="V27" i="11" s="1"/>
  <c r="V28" i="11" s="1"/>
  <c r="V29" i="11" s="1"/>
  <c r="U24" i="11"/>
  <c r="S24" i="11"/>
  <c r="Q24" i="11"/>
  <c r="P24" i="11"/>
  <c r="AD23" i="11"/>
  <c r="AD24" i="11" s="1"/>
  <c r="AD25" i="11" s="1"/>
  <c r="AD26" i="11" s="1"/>
  <c r="AD27" i="11" s="1"/>
  <c r="AD28" i="11" s="1"/>
  <c r="AD29" i="11" s="1"/>
  <c r="AC23" i="11"/>
  <c r="AC24" i="11" s="1"/>
  <c r="AC25" i="11" s="1"/>
  <c r="AC26" i="11" s="1"/>
  <c r="AC27" i="11" s="1"/>
  <c r="AC28" i="11" s="1"/>
  <c r="AC29" i="11" s="1"/>
  <c r="AB23" i="11"/>
  <c r="AB24" i="11" s="1"/>
  <c r="AB25" i="11" s="1"/>
  <c r="AB26" i="11" s="1"/>
  <c r="AB27" i="11" s="1"/>
  <c r="AB28" i="11" s="1"/>
  <c r="AB29" i="11" s="1"/>
  <c r="AA23" i="11"/>
  <c r="Z23" i="11"/>
  <c r="Y23" i="11"/>
  <c r="X23" i="11"/>
  <c r="W23" i="11"/>
  <c r="W24" i="11" s="1"/>
  <c r="W25" i="11" s="1"/>
  <c r="W26" i="11" s="1"/>
  <c r="W27" i="11" s="1"/>
  <c r="W28" i="11" s="1"/>
  <c r="W29" i="11" s="1"/>
  <c r="V23" i="11"/>
  <c r="U23" i="11"/>
  <c r="T23" i="11"/>
  <c r="T24" i="11" s="1"/>
  <c r="T25" i="11" s="1"/>
  <c r="T26" i="11" s="1"/>
  <c r="T27" i="11" s="1"/>
  <c r="T28" i="11" s="1"/>
  <c r="T29" i="11" s="1"/>
  <c r="S23" i="11"/>
  <c r="R23" i="11"/>
  <c r="R24" i="11" s="1"/>
  <c r="R25" i="11" s="1"/>
  <c r="R26" i="11" s="1"/>
  <c r="R27" i="11" s="1"/>
  <c r="R28" i="11" s="1"/>
  <c r="R29" i="11" s="1"/>
  <c r="Q23" i="11"/>
  <c r="P23" i="11"/>
  <c r="AA21" i="11"/>
  <c r="Z21" i="11"/>
  <c r="Y21" i="11"/>
  <c r="X21" i="11"/>
  <c r="U21" i="11"/>
  <c r="S21" i="11"/>
  <c r="Q21" i="11"/>
  <c r="P21" i="11"/>
  <c r="AD20" i="11"/>
  <c r="AD21" i="11" s="1"/>
  <c r="AC20" i="11"/>
  <c r="AA20" i="11"/>
  <c r="Z20" i="11"/>
  <c r="Y20" i="11"/>
  <c r="X20" i="11"/>
  <c r="U20" i="11"/>
  <c r="S20" i="11"/>
  <c r="Q20" i="11"/>
  <c r="P20" i="11"/>
  <c r="AD19" i="11"/>
  <c r="AB19" i="11"/>
  <c r="AB20" i="11" s="1"/>
  <c r="AB21" i="11" s="1"/>
  <c r="AA19" i="11"/>
  <c r="Z19" i="11"/>
  <c r="Y19" i="11"/>
  <c r="X19" i="11"/>
  <c r="W19" i="11"/>
  <c r="W20" i="11" s="1"/>
  <c r="W21" i="11" s="1"/>
  <c r="V19" i="11"/>
  <c r="V20" i="11" s="1"/>
  <c r="V21" i="11" s="1"/>
  <c r="U19" i="11"/>
  <c r="S19" i="11"/>
  <c r="R19" i="11"/>
  <c r="R20" i="11" s="1"/>
  <c r="R21" i="11" s="1"/>
  <c r="Q19" i="11"/>
  <c r="P19" i="11"/>
  <c r="AA17" i="11"/>
  <c r="Z17" i="11"/>
  <c r="Y17" i="11"/>
  <c r="X17" i="11"/>
  <c r="U17" i="11"/>
  <c r="S17" i="11"/>
  <c r="Q17" i="11"/>
  <c r="P17" i="11"/>
  <c r="AA16" i="11"/>
  <c r="Z16" i="11"/>
  <c r="Y16" i="11"/>
  <c r="X16" i="11"/>
  <c r="U16" i="11"/>
  <c r="S16" i="11"/>
  <c r="Q16" i="11"/>
  <c r="P16" i="11"/>
  <c r="AA15" i="11"/>
  <c r="Z15" i="11"/>
  <c r="Y15" i="11"/>
  <c r="X15" i="11"/>
  <c r="U15" i="11"/>
  <c r="S15" i="11"/>
  <c r="Q15" i="11"/>
  <c r="P15" i="11"/>
  <c r="AA14" i="11"/>
  <c r="Z14" i="11"/>
  <c r="Y14" i="11"/>
  <c r="X14" i="11"/>
  <c r="U14" i="11"/>
  <c r="S14" i="11"/>
  <c r="Q14" i="11"/>
  <c r="P14" i="11"/>
  <c r="AD13" i="11"/>
  <c r="AD14" i="11" s="1"/>
  <c r="AD15" i="11" s="1"/>
  <c r="AD16" i="11" s="1"/>
  <c r="AD17" i="11" s="1"/>
  <c r="AB13" i="11"/>
  <c r="AB14" i="11" s="1"/>
  <c r="AB15" i="11" s="1"/>
  <c r="AB16" i="11" s="1"/>
  <c r="AB17" i="11" s="1"/>
  <c r="AA13" i="11"/>
  <c r="Z13" i="11"/>
  <c r="Y13" i="11"/>
  <c r="X13" i="11"/>
  <c r="W13" i="11"/>
  <c r="W14" i="11" s="1"/>
  <c r="W15" i="11" s="1"/>
  <c r="W16" i="11" s="1"/>
  <c r="W17" i="11" s="1"/>
  <c r="U13" i="11"/>
  <c r="T13" i="11"/>
  <c r="T14" i="11" s="1"/>
  <c r="T15" i="11" s="1"/>
  <c r="T16" i="11" s="1"/>
  <c r="T17" i="11" s="1"/>
  <c r="S13" i="11"/>
  <c r="R13" i="11"/>
  <c r="R14" i="11" s="1"/>
  <c r="R15" i="11" s="1"/>
  <c r="R16" i="11" s="1"/>
  <c r="R17" i="11" s="1"/>
  <c r="Q13" i="11"/>
  <c r="P13" i="11"/>
  <c r="C12" i="1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AA11" i="11"/>
  <c r="Z11" i="11"/>
  <c r="Y11" i="11"/>
  <c r="X11" i="11"/>
  <c r="U11" i="11"/>
  <c r="S11" i="11"/>
  <c r="Q11" i="11"/>
  <c r="P11" i="11"/>
  <c r="AA10" i="11"/>
  <c r="Z10" i="11"/>
  <c r="Y10" i="11"/>
  <c r="X10" i="11"/>
  <c r="U10" i="11"/>
  <c r="S10" i="11"/>
  <c r="Q10" i="11"/>
  <c r="P10" i="11"/>
  <c r="AA9" i="11"/>
  <c r="Z9" i="11"/>
  <c r="Y9" i="11"/>
  <c r="X9" i="11"/>
  <c r="U9" i="11"/>
  <c r="S9" i="11"/>
  <c r="Q9" i="11"/>
  <c r="P9" i="11"/>
  <c r="E9" i="11"/>
  <c r="E22" i="11" s="1"/>
  <c r="E7" i="11" s="1"/>
  <c r="E10" i="11" s="1"/>
  <c r="E23" i="11" s="1"/>
  <c r="E8" i="11" s="1"/>
  <c r="E11" i="11" s="1"/>
  <c r="E24" i="11" s="1"/>
  <c r="E12" i="11" s="1"/>
  <c r="E13" i="11" s="1"/>
  <c r="E25" i="11" s="1"/>
  <c r="E14" i="11" s="1"/>
  <c r="E15" i="11" s="1"/>
  <c r="E26" i="11" s="1"/>
  <c r="E16" i="11" s="1"/>
  <c r="E17" i="11" s="1"/>
  <c r="E27" i="11" s="1"/>
  <c r="E18" i="11" s="1"/>
  <c r="E19" i="11" s="1"/>
  <c r="E28" i="11" s="1"/>
  <c r="E20" i="11" s="1"/>
  <c r="E21" i="11" s="1"/>
  <c r="E29" i="11" s="1"/>
  <c r="AA8" i="11"/>
  <c r="Z8" i="11"/>
  <c r="Y8" i="11"/>
  <c r="X8" i="11"/>
  <c r="U8" i="11"/>
  <c r="S8" i="11"/>
  <c r="Q8" i="11"/>
  <c r="P8" i="11"/>
  <c r="AD7" i="11"/>
  <c r="AD8" i="11" s="1"/>
  <c r="AD9" i="11" s="1"/>
  <c r="AD10" i="11" s="1"/>
  <c r="AD11" i="11" s="1"/>
  <c r="AB7" i="11"/>
  <c r="AB8" i="11" s="1"/>
  <c r="AB9" i="11" s="1"/>
  <c r="AB10" i="11" s="1"/>
  <c r="AB11" i="11" s="1"/>
  <c r="AA7" i="11"/>
  <c r="Z7" i="11"/>
  <c r="Y7" i="11"/>
  <c r="X7" i="11"/>
  <c r="W7" i="11"/>
  <c r="W8" i="11" s="1"/>
  <c r="W9" i="11" s="1"/>
  <c r="W10" i="11" s="1"/>
  <c r="W11" i="11" s="1"/>
  <c r="U7" i="11"/>
  <c r="T7" i="11"/>
  <c r="T8" i="11" s="1"/>
  <c r="T9" i="11" s="1"/>
  <c r="T10" i="11" s="1"/>
  <c r="T11" i="11" s="1"/>
  <c r="S7" i="11"/>
  <c r="R7" i="11"/>
  <c r="R8" i="11" s="1"/>
  <c r="R9" i="11" s="1"/>
  <c r="R10" i="11" s="1"/>
  <c r="R11" i="11" s="1"/>
  <c r="Q7" i="11"/>
  <c r="P7" i="11"/>
  <c r="D7" i="1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C7" i="11"/>
  <c r="C8" i="11" s="1"/>
  <c r="C9" i="11" s="1"/>
  <c r="C10" i="11" s="1"/>
  <c r="C11" i="11" s="1"/>
  <c r="T114" i="10"/>
  <c r="T112" i="10"/>
  <c r="T110" i="10"/>
  <c r="T108" i="10"/>
  <c r="T106" i="10"/>
  <c r="T104" i="10"/>
  <c r="T100" i="10"/>
  <c r="T98" i="10"/>
  <c r="T96" i="10"/>
  <c r="T94" i="10"/>
  <c r="T92" i="10"/>
  <c r="T90" i="10"/>
  <c r="T86" i="10"/>
  <c r="T84" i="10"/>
  <c r="T82" i="10"/>
  <c r="T80" i="10"/>
  <c r="T78" i="10"/>
  <c r="T76" i="10"/>
  <c r="T72" i="10"/>
  <c r="T70" i="10"/>
  <c r="T68" i="10"/>
  <c r="T66" i="10"/>
  <c r="T64" i="10"/>
  <c r="T62" i="10"/>
  <c r="T56" i="10"/>
  <c r="T54" i="10"/>
  <c r="T52" i="10"/>
  <c r="T50" i="10"/>
  <c r="T48" i="10"/>
  <c r="T46" i="10"/>
  <c r="T42" i="10"/>
  <c r="T40" i="10"/>
  <c r="T38" i="10"/>
  <c r="T36" i="10"/>
  <c r="T34" i="10"/>
  <c r="T32" i="10"/>
  <c r="T28" i="10"/>
  <c r="T26" i="10"/>
  <c r="T24" i="10"/>
  <c r="T22" i="10"/>
  <c r="T20" i="10"/>
  <c r="T17" i="10"/>
  <c r="T15" i="10"/>
  <c r="T13" i="10"/>
  <c r="T11" i="10"/>
  <c r="T9" i="10"/>
  <c r="T7" i="10"/>
  <c r="M153" i="13" l="1"/>
  <c r="M154" i="13" s="1"/>
  <c r="M155" i="13" s="1"/>
  <c r="M156" i="13" s="1"/>
  <c r="M157" i="13" s="1"/>
  <c r="M158" i="13" s="1"/>
  <c r="M159" i="13" s="1"/>
  <c r="M160" i="13" s="1"/>
  <c r="M161" i="13" s="1"/>
  <c r="M162" i="13" s="1"/>
  <c r="M163" i="13" s="1"/>
  <c r="M164" i="13" s="1"/>
  <c r="M165" i="13" s="1"/>
  <c r="M166" i="13" s="1"/>
  <c r="M167" i="13" s="1"/>
  <c r="M168" i="13" s="1"/>
  <c r="M169" i="13" s="1"/>
  <c r="M170" i="13" s="1"/>
  <c r="M171" i="13" s="1"/>
  <c r="M172" i="13" s="1"/>
  <c r="M173" i="13" s="1"/>
  <c r="M174" i="13" s="1"/>
  <c r="M175" i="13" s="1"/>
  <c r="M176" i="13" s="1"/>
  <c r="M177" i="13" s="1"/>
  <c r="M178" i="13" s="1"/>
  <c r="M179" i="13" s="1"/>
  <c r="M180" i="13" s="1"/>
  <c r="M181" i="13" s="1"/>
  <c r="M182" i="13" s="1"/>
  <c r="M183" i="13" s="1"/>
  <c r="M184" i="13" s="1"/>
  <c r="M185" i="13" s="1"/>
  <c r="M186" i="13" s="1"/>
  <c r="M187" i="13" s="1"/>
  <c r="M188" i="13" s="1"/>
  <c r="M189" i="13" s="1"/>
  <c r="M190" i="13" s="1"/>
  <c r="M191" i="13" s="1"/>
  <c r="M192" i="13" s="1"/>
  <c r="M193" i="13" s="1"/>
  <c r="M194" i="13" s="1"/>
  <c r="M195" i="13" s="1"/>
  <c r="M196" i="13" s="1"/>
  <c r="M197" i="13" s="1"/>
  <c r="M198" i="13" s="1"/>
  <c r="M199" i="13" s="1"/>
  <c r="M200" i="13" s="1"/>
  <c r="M201" i="13" s="1"/>
  <c r="M202" i="13" s="1"/>
  <c r="M203" i="13" s="1"/>
  <c r="M204" i="13" s="1"/>
  <c r="M205" i="13" s="1"/>
  <c r="M206" i="13" s="1"/>
  <c r="M207" i="13" s="1"/>
  <c r="M208" i="13" s="1"/>
  <c r="M209" i="13" s="1"/>
  <c r="M210" i="13" s="1"/>
  <c r="M211" i="13" s="1"/>
  <c r="M212" i="13" s="1"/>
  <c r="M213" i="13" s="1"/>
  <c r="M214" i="13" s="1"/>
  <c r="M215" i="13" s="1"/>
  <c r="M216" i="13" s="1"/>
  <c r="M217" i="13" s="1"/>
  <c r="M218" i="13" s="1"/>
  <c r="M109" i="13"/>
  <c r="M110" i="13" s="1"/>
  <c r="M111" i="13" s="1"/>
  <c r="M112" i="13" s="1"/>
  <c r="M113" i="13" s="1"/>
  <c r="M114" i="13" s="1"/>
  <c r="M115" i="13" s="1"/>
  <c r="M116" i="13" s="1"/>
  <c r="M117" i="13" s="1"/>
  <c r="M118" i="13" s="1"/>
  <c r="M119" i="13" s="1"/>
  <c r="M120" i="13" s="1"/>
  <c r="M121" i="13" s="1"/>
  <c r="M122" i="13" s="1"/>
  <c r="M123" i="13" s="1"/>
  <c r="M124" i="13" s="1"/>
  <c r="M125" i="13" s="1"/>
  <c r="M126" i="13" s="1"/>
  <c r="M127" i="13" s="1"/>
  <c r="M128" i="13" s="1"/>
  <c r="M129" i="13" s="1"/>
  <c r="M130" i="13" s="1"/>
  <c r="M131" i="13" s="1"/>
  <c r="M132" i="13" s="1"/>
  <c r="M133" i="13" s="1"/>
  <c r="M134" i="13" s="1"/>
  <c r="M135" i="13" s="1"/>
  <c r="M136" i="13" s="1"/>
  <c r="M137" i="13" s="1"/>
  <c r="M138" i="13" s="1"/>
  <c r="M139" i="13" s="1"/>
  <c r="M140" i="13" s="1"/>
  <c r="M141" i="13" s="1"/>
  <c r="M142" i="13" s="1"/>
  <c r="M143" i="13" s="1"/>
  <c r="M144" i="13" s="1"/>
  <c r="M145" i="13" s="1"/>
  <c r="M146" i="13" s="1"/>
  <c r="M147" i="13" s="1"/>
  <c r="M148" i="13" s="1"/>
  <c r="M149" i="13" s="1"/>
  <c r="M150" i="13" s="1"/>
  <c r="M151" i="13" s="1"/>
  <c r="M152" i="13" s="1"/>
  <c r="E9" i="13"/>
  <c r="D10" i="13"/>
  <c r="D184" i="13"/>
  <c r="E183" i="13"/>
  <c r="D116" i="13"/>
  <c r="E115" i="13"/>
  <c r="C13" i="11"/>
  <c r="C14" i="11" s="1"/>
  <c r="C15" i="11" s="1"/>
  <c r="C16" i="11" s="1"/>
  <c r="C17" i="11" s="1"/>
  <c r="D11" i="13" l="1"/>
  <c r="E10" i="13"/>
  <c r="E116" i="13"/>
  <c r="D117" i="13"/>
  <c r="E184" i="13"/>
  <c r="D185" i="13"/>
  <c r="D118" i="13" l="1"/>
  <c r="E117" i="13"/>
  <c r="D186" i="13"/>
  <c r="E185" i="13"/>
  <c r="D12" i="13"/>
  <c r="E11" i="13"/>
  <c r="E186" i="13" l="1"/>
  <c r="D187" i="13"/>
  <c r="E12" i="13"/>
  <c r="D13" i="13"/>
  <c r="E118" i="13"/>
  <c r="D119" i="13"/>
  <c r="D120" i="13" l="1"/>
  <c r="E119" i="13"/>
  <c r="D188" i="13"/>
  <c r="E187" i="13"/>
  <c r="E13" i="13"/>
  <c r="D14" i="13"/>
  <c r="E188" i="13" l="1"/>
  <c r="D189" i="13"/>
  <c r="D15" i="13"/>
  <c r="E14" i="13"/>
  <c r="E120" i="13"/>
  <c r="D121" i="13"/>
  <c r="D16" i="13" l="1"/>
  <c r="E15" i="13"/>
  <c r="D122" i="13"/>
  <c r="E121" i="13"/>
  <c r="D190" i="13"/>
  <c r="E189" i="13"/>
  <c r="E122" i="13" l="1"/>
  <c r="D123" i="13"/>
  <c r="E190" i="13"/>
  <c r="D191" i="13"/>
  <c r="E16" i="13"/>
  <c r="D17" i="13"/>
  <c r="D192" i="13" l="1"/>
  <c r="E191" i="13"/>
  <c r="E17" i="13"/>
  <c r="D18" i="13"/>
  <c r="D124" i="13"/>
  <c r="E123" i="13"/>
  <c r="D19" i="13" l="1"/>
  <c r="E18" i="13"/>
  <c r="E124" i="13"/>
  <c r="D125" i="13"/>
  <c r="E192" i="13"/>
  <c r="D193" i="13"/>
  <c r="D126" i="13" l="1"/>
  <c r="E125" i="13"/>
  <c r="D194" i="13"/>
  <c r="E193" i="13"/>
  <c r="D20" i="13"/>
  <c r="E19" i="13"/>
  <c r="E194" i="13" l="1"/>
  <c r="D195" i="13"/>
  <c r="E20" i="13"/>
  <c r="D21" i="13"/>
  <c r="E126" i="13"/>
  <c r="D127" i="13"/>
  <c r="E21" i="13" l="1"/>
  <c r="D22" i="13"/>
  <c r="D128" i="13"/>
  <c r="E127" i="13"/>
  <c r="D196" i="13"/>
  <c r="E195" i="13"/>
  <c r="E196" i="13" l="1"/>
  <c r="D197" i="13"/>
  <c r="E128" i="13"/>
  <c r="D129" i="13"/>
  <c r="D23" i="13"/>
  <c r="E22" i="13"/>
  <c r="D24" i="13" l="1"/>
  <c r="E23" i="13"/>
  <c r="D130" i="13"/>
  <c r="E129" i="13"/>
  <c r="D198" i="13"/>
  <c r="E197" i="13"/>
  <c r="E198" i="13" l="1"/>
  <c r="D199" i="13"/>
  <c r="E130" i="13"/>
  <c r="D131" i="13"/>
  <c r="E24" i="13"/>
  <c r="D25" i="13"/>
  <c r="D132" i="13" l="1"/>
  <c r="E131" i="13"/>
  <c r="E25" i="13"/>
  <c r="D26" i="13"/>
  <c r="D200" i="13"/>
  <c r="E199" i="13"/>
  <c r="D27" i="13" l="1"/>
  <c r="E26" i="13"/>
  <c r="E200" i="13"/>
  <c r="D201" i="13"/>
  <c r="E132" i="13"/>
  <c r="D133" i="13"/>
  <c r="D202" i="13" l="1"/>
  <c r="E201" i="13"/>
  <c r="D134" i="13"/>
  <c r="E133" i="13"/>
  <c r="D28" i="13"/>
  <c r="E27" i="13"/>
  <c r="E134" i="13" l="1"/>
  <c r="D135" i="13"/>
  <c r="E28" i="13"/>
  <c r="D29" i="13"/>
  <c r="E202" i="13"/>
  <c r="D203" i="13"/>
  <c r="D30" i="13" l="1"/>
  <c r="E29" i="13"/>
  <c r="D136" i="13"/>
  <c r="E135" i="13"/>
  <c r="D204" i="13"/>
  <c r="E203" i="13"/>
  <c r="E136" i="13" l="1"/>
  <c r="D137" i="13"/>
  <c r="E204" i="13"/>
  <c r="D205" i="13"/>
  <c r="D31" i="13"/>
  <c r="E30" i="13"/>
  <c r="D206" i="13" l="1"/>
  <c r="E205" i="13"/>
  <c r="D138" i="13"/>
  <c r="E137" i="13"/>
  <c r="D32" i="13"/>
  <c r="E31" i="13"/>
  <c r="E138" i="13" l="1"/>
  <c r="D139" i="13"/>
  <c r="E32" i="13"/>
  <c r="D33" i="13"/>
  <c r="E206" i="13"/>
  <c r="D207" i="13"/>
  <c r="D34" i="13" l="1"/>
  <c r="E33" i="13"/>
  <c r="D208" i="13"/>
  <c r="E207" i="13"/>
  <c r="D140" i="13"/>
  <c r="E139" i="13"/>
  <c r="E208" i="13" l="1"/>
  <c r="D209" i="13"/>
  <c r="E140" i="13"/>
  <c r="D141" i="13"/>
  <c r="D35" i="13"/>
  <c r="E34" i="13"/>
  <c r="D142" i="13" l="1"/>
  <c r="E141" i="13"/>
  <c r="D210" i="13"/>
  <c r="E209" i="13"/>
  <c r="D36" i="13"/>
  <c r="E35" i="13"/>
  <c r="E210" i="13" l="1"/>
  <c r="D211" i="13"/>
  <c r="E36" i="13"/>
  <c r="D37" i="13"/>
  <c r="E142" i="13"/>
  <c r="D143" i="13"/>
  <c r="D38" i="13" l="1"/>
  <c r="E37" i="13"/>
  <c r="D212" i="13"/>
  <c r="E211" i="13"/>
  <c r="D144" i="13"/>
  <c r="E143" i="13"/>
  <c r="E212" i="13" l="1"/>
  <c r="D213" i="13"/>
  <c r="E144" i="13"/>
  <c r="D145" i="13"/>
  <c r="D39" i="13"/>
  <c r="E38" i="13"/>
  <c r="D146" i="13" l="1"/>
  <c r="E145" i="13"/>
  <c r="D214" i="13"/>
  <c r="E213" i="13"/>
  <c r="D40" i="13"/>
  <c r="E39" i="13"/>
  <c r="E214" i="13" l="1"/>
  <c r="D215" i="13"/>
  <c r="E40" i="13"/>
  <c r="D41" i="13"/>
  <c r="E146" i="13"/>
  <c r="D147" i="13"/>
  <c r="D42" i="13" l="1"/>
  <c r="E41" i="13"/>
  <c r="D148" i="13"/>
  <c r="E147" i="13"/>
  <c r="D216" i="13"/>
  <c r="E215" i="13"/>
  <c r="E148" i="13" l="1"/>
  <c r="D149" i="13"/>
  <c r="E216" i="13"/>
  <c r="D217" i="13"/>
  <c r="D43" i="13"/>
  <c r="E42" i="13"/>
  <c r="D218" i="13" l="1"/>
  <c r="E218" i="13" s="1"/>
  <c r="E217" i="13"/>
  <c r="D150" i="13"/>
  <c r="E149" i="13"/>
  <c r="D44" i="13"/>
  <c r="E43" i="13"/>
  <c r="E150" i="13" l="1"/>
  <c r="D151" i="13"/>
  <c r="E44" i="13"/>
  <c r="D45" i="13"/>
  <c r="D46" i="13" l="1"/>
  <c r="E45" i="13"/>
  <c r="D152" i="13"/>
  <c r="E152" i="13" s="1"/>
  <c r="E151" i="13"/>
  <c r="D47" i="13" l="1"/>
  <c r="E46" i="13"/>
  <c r="D48" i="13" l="1"/>
  <c r="E47" i="13"/>
  <c r="E48" i="13" l="1"/>
  <c r="D49" i="13"/>
  <c r="D50" i="13" l="1"/>
  <c r="E49" i="13"/>
  <c r="D51" i="13" l="1"/>
  <c r="E50" i="13"/>
  <c r="D52" i="13" l="1"/>
  <c r="E51" i="13"/>
  <c r="E52" i="13" l="1"/>
  <c r="D53" i="13"/>
  <c r="D54" i="13" l="1"/>
  <c r="E53" i="13"/>
  <c r="E54" i="13" l="1"/>
  <c r="D55" i="13"/>
  <c r="E55" i="13" l="1"/>
  <c r="D56" i="13"/>
  <c r="E56" i="13" l="1"/>
  <c r="D57" i="13"/>
  <c r="E57" i="13" l="1"/>
  <c r="D58" i="13"/>
  <c r="E58" i="13" l="1"/>
  <c r="D59" i="13"/>
  <c r="E59" i="13" l="1"/>
  <c r="D60" i="13"/>
  <c r="E60" i="13" l="1"/>
  <c r="D61" i="13"/>
  <c r="E61" i="13" l="1"/>
  <c r="D62" i="13"/>
  <c r="E62" i="13" l="1"/>
  <c r="D63" i="13"/>
  <c r="E63" i="13" l="1"/>
  <c r="D64" i="13"/>
  <c r="D65" i="13" l="1"/>
  <c r="E64" i="13"/>
  <c r="D66" i="13" l="1"/>
  <c r="E65" i="13"/>
  <c r="E66" i="13" l="1"/>
  <c r="D67" i="13"/>
  <c r="E67" i="13" l="1"/>
  <c r="D68" i="13"/>
  <c r="D69" i="13" l="1"/>
  <c r="E68" i="13"/>
  <c r="D70" i="13" l="1"/>
  <c r="E69" i="13"/>
  <c r="E70" i="13" l="1"/>
  <c r="D71" i="13"/>
  <c r="E71" i="13" l="1"/>
  <c r="D72" i="13"/>
  <c r="D73" i="13" l="1"/>
  <c r="E72" i="13"/>
  <c r="D74" i="13" l="1"/>
  <c r="E73" i="13"/>
  <c r="E74" i="13" l="1"/>
  <c r="D75" i="13"/>
  <c r="E75" i="13" l="1"/>
  <c r="D76" i="13"/>
  <c r="D77" i="13" l="1"/>
  <c r="E76" i="13"/>
  <c r="D78" i="13" l="1"/>
  <c r="E77" i="13"/>
  <c r="E78" i="13" l="1"/>
  <c r="D79" i="13"/>
  <c r="E79" i="13" l="1"/>
  <c r="D80" i="13"/>
  <c r="D81" i="13" l="1"/>
  <c r="E80" i="13"/>
  <c r="D82" i="13" l="1"/>
  <c r="E81" i="13"/>
  <c r="E82" i="13" l="1"/>
  <c r="D83" i="13"/>
  <c r="E83" i="13" l="1"/>
  <c r="D84" i="13"/>
  <c r="D85" i="13" l="1"/>
  <c r="E84" i="13"/>
  <c r="D86" i="13" l="1"/>
  <c r="E86" i="13" s="1"/>
  <c r="E85" i="13"/>
</calcChain>
</file>

<file path=xl/comments1.xml><?xml version="1.0" encoding="utf-8"?>
<comments xmlns="http://schemas.openxmlformats.org/spreadsheetml/2006/main">
  <authors>
    <author>taekhoon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AI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플레이어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캐릭터의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자동전투와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몬스터의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적용된다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AI </t>
        </r>
        <r>
          <rPr>
            <sz val="9"/>
            <color indexed="81"/>
            <rFont val="돋움"/>
            <family val="3"/>
            <charset val="129"/>
          </rPr>
          <t>자체를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판단대상에게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적용한다는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설정임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판단대상이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몬스터이고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 AI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설정되면</t>
        </r>
        <r>
          <rPr>
            <sz val="9"/>
            <color indexed="81"/>
            <rFont val="Tahoma"/>
            <family val="2"/>
          </rPr>
          <t xml:space="preserve">,
Skill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넘어갈때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플레이어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판단대상과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무관하게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적용됨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AI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플레이어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캐릭터의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자동전투와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몬스터의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적용된다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AI </t>
        </r>
        <r>
          <rPr>
            <sz val="9"/>
            <color indexed="81"/>
            <rFont val="돋움"/>
            <family val="3"/>
            <charset val="129"/>
          </rPr>
          <t>자체를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판단대상에게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적용한다는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설정임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판단대상이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몬스터이고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 AI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설정되면</t>
        </r>
        <r>
          <rPr>
            <sz val="9"/>
            <color indexed="81"/>
            <rFont val="Tahoma"/>
            <family val="2"/>
          </rPr>
          <t xml:space="preserve">,
Skill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넘어갈때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플레이어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판단대상과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무관하게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적용됨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Tahoma"/>
            <family val="3"/>
            <charset val="129"/>
          </rPr>
          <t>기본 체력</t>
        </r>
      </text>
    </comment>
    <comment ref="E5" authorId="0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F5" authorId="0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G5" authorId="0" shapeId="0">
      <text>
        <r>
          <rPr>
            <b/>
            <sz val="9"/>
            <color indexed="8"/>
            <rFont val="Tahoma"/>
            <family val="3"/>
            <charset val="129"/>
          </rPr>
          <t>초당 마력회복량</t>
        </r>
      </text>
    </comment>
    <comment ref="H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I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J5" authorId="0" shapeId="0">
      <text>
        <r>
          <rPr>
            <b/>
            <sz val="9"/>
            <color indexed="8"/>
            <rFont val="Tahoma"/>
            <family val="3"/>
            <charset val="129"/>
          </rPr>
          <t>방어력</t>
        </r>
      </text>
    </comment>
    <comment ref="K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L5" authorId="0" shapeId="0">
      <text>
        <r>
          <rPr>
            <b/>
            <sz val="9"/>
            <color indexed="8"/>
            <rFont val="Tahoma"/>
            <family val="3"/>
            <charset val="129"/>
          </rPr>
          <t>명중</t>
        </r>
      </text>
    </comment>
    <comment ref="M5" authorId="0" shapeId="0">
      <text>
        <r>
          <rPr>
            <b/>
            <sz val="9"/>
            <color indexed="8"/>
            <rFont val="Tahoma"/>
            <family val="3"/>
            <charset val="129"/>
          </rPr>
          <t>회피률</t>
        </r>
      </text>
    </comment>
    <comment ref="N5" authorId="0" shapeId="0">
      <text>
        <r>
          <rPr>
            <b/>
            <sz val="9"/>
            <color indexed="8"/>
            <rFont val="Tahoma"/>
            <family val="3"/>
            <charset val="129"/>
          </rPr>
          <t>치명 발생
(0.0 ~ 1.0)</t>
        </r>
      </text>
    </comment>
    <comment ref="O5" authorId="0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P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Q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R5" authorId="0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</commentList>
</comments>
</file>

<file path=xl/comments4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Tahoma"/>
            <family val="3"/>
            <charset val="129"/>
          </rPr>
          <t>17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>:1=</t>
        </r>
        <r>
          <rPr>
            <b/>
            <sz val="9"/>
            <color indexed="8"/>
            <rFont val="돋움"/>
            <family val="3"/>
            <charset val="129"/>
          </rPr>
          <t>캐릭터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펫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몬스터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캐릭터</t>
        </r>
        <r>
          <rPr>
            <b/>
            <sz val="9"/>
            <color indexed="8"/>
            <rFont val="Tahoma"/>
            <family val="3"/>
            <charset val="129"/>
          </rPr>
          <t xml:space="preserve"> : 1=</t>
        </r>
        <r>
          <rPr>
            <b/>
            <sz val="9"/>
            <color indexed="8"/>
            <rFont val="돋움"/>
            <family val="3"/>
            <charset val="129"/>
          </rPr>
          <t>버서커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데몬헌터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 xml:space="preserve">아칸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 xml:space="preserve"> : </t>
        </r>
        <r>
          <rPr>
            <b/>
            <sz val="9"/>
            <color indexed="8"/>
            <rFont val="돋움"/>
            <family val="3"/>
            <charset val="129"/>
          </rPr>
          <t>액트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</t>
        </r>
        <r>
          <rPr>
            <b/>
            <sz val="9"/>
            <color indexed="8"/>
            <rFont val="Tahoma"/>
            <family val="3"/>
            <charset val="129"/>
          </rPr>
          <t xml:space="preserve"> 1 ~ 9
5 </t>
        </r>
        <r>
          <rPr>
            <b/>
            <sz val="9"/>
            <color indexed="8"/>
            <rFont val="돋움"/>
            <family val="3"/>
            <charset val="129"/>
          </rPr>
          <t>캐릭터</t>
        </r>
        <r>
          <rPr>
            <b/>
            <sz val="9"/>
            <color indexed="8"/>
            <rFont val="Tahoma"/>
            <family val="3"/>
            <charset val="129"/>
          </rPr>
          <t xml:space="preserve"> : 0=</t>
        </r>
        <r>
          <rPr>
            <b/>
            <sz val="9"/>
            <color indexed="8"/>
            <rFont val="돋움"/>
            <family val="3"/>
            <charset val="129"/>
          </rPr>
          <t>일반공격</t>
        </r>
        <r>
          <rPr>
            <b/>
            <sz val="9"/>
            <color indexed="8"/>
            <rFont val="Tahoma"/>
            <family val="3"/>
            <charset val="129"/>
          </rPr>
          <t xml:space="preserve"> 1=</t>
        </r>
        <r>
          <rPr>
            <b/>
            <sz val="9"/>
            <color indexed="8"/>
            <rFont val="돋움"/>
            <family val="3"/>
            <charset val="129"/>
          </rPr>
          <t xml:space="preserve">스킬
</t>
        </r>
        <r>
          <rPr>
            <b/>
            <sz val="9"/>
            <color indexed="8"/>
            <rFont val="Tahoma"/>
            <family val="3"/>
            <charset val="129"/>
          </rPr>
          <t xml:space="preserve">5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>: 0=</t>
        </r>
        <r>
          <rPr>
            <b/>
            <sz val="9"/>
            <color indexed="8"/>
            <rFont val="돋움"/>
            <family val="3"/>
            <charset val="129"/>
          </rPr>
          <t>일반몬스터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8=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9=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6 </t>
        </r>
        <r>
          <rPr>
            <b/>
            <sz val="9"/>
            <color indexed="8"/>
            <rFont val="돋움"/>
            <family val="3"/>
            <charset val="129"/>
          </rPr>
          <t>캐릭터</t>
        </r>
        <r>
          <rPr>
            <b/>
            <sz val="9"/>
            <color indexed="8"/>
            <rFont val="Tahoma"/>
            <family val="3"/>
            <charset val="129"/>
          </rPr>
          <t xml:space="preserve">:
6,7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 xml:space="preserve">: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순번
</t>
        </r>
        <r>
          <rPr>
            <b/>
            <sz val="9"/>
            <color indexed="8"/>
            <rFont val="Tahoma"/>
            <family val="3"/>
            <charset val="129"/>
          </rPr>
          <t xml:space="preserve">8,9 </t>
        </r>
        <r>
          <rPr>
            <b/>
            <sz val="9"/>
            <color indexed="8"/>
            <rFont val="돋움"/>
            <family val="3"/>
            <charset val="129"/>
          </rPr>
          <t>몬스터</t>
        </r>
        <r>
          <rPr>
            <b/>
            <sz val="9"/>
            <color indexed="8"/>
            <rFont val="Tahoma"/>
            <family val="3"/>
            <charset val="129"/>
          </rPr>
          <t xml:space="preserve">: </t>
        </r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I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NormalSkill = </t>
        </r>
        <r>
          <rPr>
            <b/>
            <sz val="9"/>
            <color indexed="8"/>
            <rFont val="돋움"/>
            <family val="3"/>
            <charset val="129"/>
          </rPr>
          <t xml:space="preserve">기본공격
</t>
        </r>
        <r>
          <rPr>
            <b/>
            <sz val="9"/>
            <color indexed="8"/>
            <rFont val="Tahoma"/>
            <family val="3"/>
            <charset val="129"/>
          </rPr>
          <t xml:space="preserve">Skill = </t>
        </r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
None = </t>
        </r>
        <r>
          <rPr>
            <b/>
            <sz val="9"/>
            <color indexed="8"/>
            <rFont val="돋움"/>
            <family val="3"/>
            <charset val="129"/>
          </rPr>
          <t>스킬아님
기본공격</t>
        </r>
        <r>
          <rPr>
            <b/>
            <sz val="9"/>
            <color indexed="8"/>
            <rFont val="Tahoma"/>
            <family val="3"/>
            <charset val="129"/>
          </rPr>
          <t>,</t>
        </r>
        <r>
          <rPr>
            <b/>
            <sz val="9"/>
            <color indexed="8"/>
            <rFont val="돋움"/>
            <family val="3"/>
            <charset val="129"/>
          </rPr>
          <t>스킬은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공격속도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영향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받는다</t>
        </r>
      </text>
    </comment>
    <comment ref="J5" authorId="0" shapeId="0">
      <text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그룹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인덱스
콤보로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연결된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스킬이더라도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번호로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어떤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스킬인지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짓기위해사용</t>
        </r>
      </text>
    </comment>
    <comment ref="K5" authorId="0" shapeId="0">
      <text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이름</t>
        </r>
        <r>
          <rPr>
            <b/>
            <sz val="9"/>
            <color indexed="8"/>
            <rFont val="Tahoma"/>
            <family val="3"/>
            <charset val="129"/>
          </rPr>
          <t xml:space="preserve"> Text </t>
        </r>
        <r>
          <rPr>
            <b/>
            <sz val="9"/>
            <color indexed="8"/>
            <rFont val="돋움"/>
            <family val="3"/>
            <charset val="129"/>
          </rPr>
          <t>번호</t>
        </r>
      </text>
    </comment>
    <comment ref="L5" authorId="0" shapeId="0">
      <text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설명</t>
        </r>
        <r>
          <rPr>
            <b/>
            <sz val="9"/>
            <color indexed="8"/>
            <rFont val="Tahoma"/>
            <family val="3"/>
            <charset val="129"/>
          </rPr>
          <t xml:space="preserve"> Text </t>
        </r>
        <r>
          <rPr>
            <b/>
            <sz val="9"/>
            <color indexed="8"/>
            <rFont val="돋움"/>
            <family val="3"/>
            <charset val="129"/>
          </rPr>
          <t>번호</t>
        </r>
      </text>
    </comment>
    <comment ref="N5" authorId="0" shapeId="0">
      <text>
        <r>
          <rPr>
            <b/>
            <sz val="9"/>
            <color indexed="8"/>
            <rFont val="돋움"/>
            <family val="3"/>
            <charset val="129"/>
          </rPr>
          <t>오픈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상태</t>
        </r>
      </text>
    </comment>
    <comment ref="O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Open </t>
        </r>
        <r>
          <rPr>
            <b/>
            <sz val="9"/>
            <color indexed="8"/>
            <rFont val="돋움"/>
            <family val="3"/>
            <charset val="129"/>
          </rPr>
          <t>래벨해제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구간</t>
        </r>
      </text>
    </comment>
    <comment ref="Q5" authorId="0" shapeId="0">
      <text>
        <r>
          <rPr>
            <b/>
            <sz val="9"/>
            <color indexed="8"/>
            <rFont val="돋움"/>
            <family val="3"/>
            <charset val="129"/>
          </rPr>
          <t>스킬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계열
</t>
        </r>
        <r>
          <rPr>
            <b/>
            <sz val="9"/>
            <color indexed="8"/>
            <rFont val="Tahoma"/>
            <family val="3"/>
            <charset val="129"/>
          </rPr>
          <t xml:space="preserve">Physical = </t>
        </r>
        <r>
          <rPr>
            <b/>
            <sz val="9"/>
            <color indexed="8"/>
            <rFont val="돋움"/>
            <family val="3"/>
            <charset val="129"/>
          </rPr>
          <t xml:space="preserve">물리
</t>
        </r>
        <r>
          <rPr>
            <b/>
            <sz val="9"/>
            <color indexed="8"/>
            <rFont val="Tahoma"/>
            <family val="3"/>
            <charset val="129"/>
          </rPr>
          <t xml:space="preserve">Magical = </t>
        </r>
        <r>
          <rPr>
            <b/>
            <sz val="9"/>
            <color indexed="8"/>
            <rFont val="돋움"/>
            <family val="3"/>
            <charset val="129"/>
          </rPr>
          <t>마법</t>
        </r>
      </text>
    </comment>
  </commentList>
</comments>
</file>

<file path=xl/comments5.xml><?xml version="1.0" encoding="utf-8"?>
<comments xmlns="http://schemas.openxmlformats.org/spreadsheetml/2006/main">
  <authors>
    <author>JoSoowoon</author>
  </authors>
  <commentList>
    <comment ref="H5" authorId="0" shapeId="0">
      <text>
        <r>
          <rPr>
            <b/>
            <sz val="9"/>
            <color indexed="8"/>
            <rFont val="Tahoma"/>
            <family val="3"/>
            <charset val="129"/>
          </rPr>
          <t>5초당 체력회복</t>
        </r>
      </text>
    </comment>
    <comment ref="M5" authorId="0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N5" authorId="0" shapeId="0">
      <text>
        <r>
          <rPr>
            <b/>
            <sz val="9"/>
            <color indexed="8"/>
            <rFont val="Tahoma"/>
            <family val="3"/>
            <charset val="129"/>
          </rPr>
          <t>5초당 마력회복</t>
        </r>
      </text>
    </comment>
    <comment ref="O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P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Q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방어력</t>
        </r>
      </text>
    </comment>
    <comment ref="R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S5" authorId="0" shapeId="0">
      <text>
        <r>
          <rPr>
            <b/>
            <sz val="9"/>
            <color indexed="8"/>
            <rFont val="Tahoma"/>
            <family val="3"/>
            <charset val="129"/>
          </rPr>
          <t>명중
(0 ~ 9999)</t>
        </r>
      </text>
    </comment>
    <comment ref="T5" authorId="0" shapeId="0">
      <text>
        <r>
          <rPr>
            <b/>
            <sz val="9"/>
            <color indexed="8"/>
            <rFont val="Tahoma"/>
            <family val="3"/>
            <charset val="129"/>
          </rPr>
          <t>회피
(0 ~ 9999)</t>
        </r>
      </text>
    </comment>
    <comment ref="U5" authorId="0" shapeId="0">
      <text>
        <r>
          <rPr>
            <b/>
            <sz val="9"/>
            <color indexed="8"/>
            <rFont val="Tahoma"/>
            <family val="3"/>
            <charset val="129"/>
          </rPr>
          <t>치명 발생율
(0.0 ~ 1.0)</t>
        </r>
      </text>
    </comment>
    <comment ref="V5" authorId="0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W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X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Y5" authorId="0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  <comment ref="Z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관통저항 </t>
        </r>
      </text>
    </comment>
    <comment ref="AA5" authorId="0" shapeId="0">
      <text>
        <r>
          <rPr>
            <b/>
            <sz val="9"/>
            <color indexed="8"/>
            <rFont val="Tahoma"/>
            <family val="3"/>
            <charset val="129"/>
          </rPr>
          <t>초당 이동속도</t>
        </r>
      </text>
    </comment>
  </commentList>
</comments>
</file>

<file path=xl/comments6.xml><?xml version="1.0" encoding="utf-8"?>
<comments xmlns="http://schemas.openxmlformats.org/spreadsheetml/2006/main">
  <authors>
    <author>reddioxin1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P5" authorId="1" shapeId="0">
      <text>
        <r>
          <rPr>
            <b/>
            <sz val="9"/>
            <color indexed="8"/>
            <rFont val="Tahoma"/>
            <family val="3"/>
            <charset val="129"/>
          </rPr>
          <t>기본 체력</t>
        </r>
      </text>
    </comment>
    <comment ref="Q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R5" authorId="1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S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마력회복량</t>
        </r>
      </text>
    </comment>
    <comment ref="T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U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V5" authorId="1" shapeId="0">
      <text>
        <r>
          <rPr>
            <b/>
            <sz val="9"/>
            <color indexed="8"/>
            <rFont val="Tahoma"/>
            <family val="3"/>
            <charset val="129"/>
          </rPr>
          <t>방어력</t>
        </r>
      </text>
    </comment>
    <comment ref="W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X5" authorId="1" shapeId="0">
      <text>
        <r>
          <rPr>
            <b/>
            <sz val="9"/>
            <color indexed="8"/>
            <rFont val="Tahoma"/>
            <family val="3"/>
            <charset val="129"/>
          </rPr>
          <t>명중</t>
        </r>
      </text>
    </comment>
    <comment ref="Y5" authorId="1" shapeId="0">
      <text>
        <r>
          <rPr>
            <b/>
            <sz val="9"/>
            <color indexed="8"/>
            <rFont val="Tahoma"/>
            <family val="3"/>
            <charset val="129"/>
          </rPr>
          <t>회피률</t>
        </r>
      </text>
    </comment>
    <comment ref="Z5" authorId="1" shapeId="0">
      <text>
        <r>
          <rPr>
            <b/>
            <sz val="9"/>
            <color indexed="8"/>
            <rFont val="Tahoma"/>
            <family val="3"/>
            <charset val="129"/>
          </rPr>
          <t>치명 발생
(0.0 ~ 1.0)</t>
        </r>
      </text>
    </comment>
    <comment ref="AA5" authorId="1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AB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AC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AD5" authorId="1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</commentList>
</comments>
</file>

<file path=xl/comments7.xml><?xml version="1.0" encoding="utf-8"?>
<comments xmlns="http://schemas.openxmlformats.org/spreadsheetml/2006/main">
  <authors>
    <author>reddioxin1</author>
    <author>snowman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E5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Normal = 0,      // </t>
        </r>
        <r>
          <rPr>
            <b/>
            <sz val="9"/>
            <color indexed="8"/>
            <rFont val="돋움"/>
            <family val="3"/>
            <charset val="129"/>
          </rPr>
          <t xml:space="preserve">일반
</t>
        </r>
        <r>
          <rPr>
            <b/>
            <sz val="9"/>
            <color indexed="8"/>
            <rFont val="Tahoma"/>
            <family val="3"/>
            <charset val="129"/>
          </rPr>
          <t xml:space="preserve">Elite = 10,         // </t>
        </r>
        <r>
          <rPr>
            <b/>
            <sz val="9"/>
            <color indexed="8"/>
            <rFont val="돋움"/>
            <family val="3"/>
            <charset val="129"/>
          </rPr>
          <t xml:space="preserve">엘리트
</t>
        </r>
        <r>
          <rPr>
            <b/>
            <sz val="9"/>
            <color indexed="8"/>
            <rFont val="Tahoma"/>
            <family val="3"/>
            <charset val="129"/>
          </rPr>
          <t>Intermediate = 20,  //</t>
        </r>
        <r>
          <rPr>
            <b/>
            <sz val="9"/>
            <color indexed="8"/>
            <rFont val="돋움"/>
            <family val="3"/>
            <charset val="129"/>
          </rPr>
          <t xml:space="preserve">중급
</t>
        </r>
        <r>
          <rPr>
            <b/>
            <sz val="9"/>
            <color indexed="8"/>
            <rFont val="Tahoma"/>
            <family val="3"/>
            <charset val="129"/>
          </rPr>
          <t xml:space="preserve">Boss = 30,          // </t>
        </r>
        <r>
          <rPr>
            <b/>
            <sz val="9"/>
            <color indexed="8"/>
            <rFont val="돋움"/>
            <family val="3"/>
            <charset val="129"/>
          </rPr>
          <t>보스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  <comment ref="F5" authorId="2" shapeId="0">
      <text>
        <r>
          <rPr>
            <b/>
            <sz val="9"/>
            <color indexed="8"/>
            <rFont val="Tahoma"/>
            <family val="3"/>
            <charset val="129"/>
          </rPr>
          <t>랜덤 몬스터 Level구간
(랜덤 던전용)
0 = 랜덤 던전에서 사용하지 않음</t>
        </r>
      </text>
    </comment>
    <comment ref="G5" authorId="2" shapeId="0">
      <text>
        <r>
          <rPr>
            <b/>
            <sz val="9"/>
            <color indexed="8"/>
            <rFont val="Tahoma"/>
            <family val="3"/>
            <charset val="129"/>
          </rPr>
          <t>체력 배율 배율</t>
        </r>
      </text>
    </comment>
    <comment ref="H5" authorId="2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I5" authorId="2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J5" authorId="2" shapeId="0">
      <text>
        <r>
          <rPr>
            <b/>
            <sz val="9"/>
            <color indexed="8"/>
            <rFont val="Tahoma"/>
            <family val="3"/>
            <charset val="129"/>
          </rPr>
          <t>초당 마력회복</t>
        </r>
      </text>
    </comment>
    <comment ref="K5" authorId="2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L5" authorId="2" shapeId="0">
      <text>
        <r>
          <rPr>
            <b/>
            <sz val="9"/>
            <color indexed="8"/>
            <rFont val="Tahoma"/>
            <family val="3"/>
            <charset val="129"/>
          </rPr>
          <t>마법 공격력 배율</t>
        </r>
      </text>
    </comment>
    <comment ref="M5" authorId="2" shapeId="0">
      <text>
        <r>
          <rPr>
            <b/>
            <sz val="9"/>
            <color indexed="8"/>
            <rFont val="Tahoma"/>
            <family val="3"/>
            <charset val="129"/>
          </rPr>
          <t>물리 방어력 배율</t>
        </r>
      </text>
    </comment>
    <comment ref="N5" authorId="2" shapeId="0">
      <text>
        <r>
          <rPr>
            <b/>
            <sz val="9"/>
            <color indexed="8"/>
            <rFont val="Tahoma"/>
            <family val="3"/>
            <charset val="129"/>
          </rPr>
          <t>마법 방어력 배율</t>
        </r>
      </text>
    </comment>
    <comment ref="O5" authorId="2" shapeId="0">
      <text>
        <r>
          <rPr>
            <b/>
            <sz val="9"/>
            <color indexed="8"/>
            <rFont val="Tahoma"/>
            <family val="3"/>
            <charset val="129"/>
          </rPr>
          <t>명중 배율</t>
        </r>
      </text>
    </comment>
    <comment ref="P5" authorId="2" shapeId="0">
      <text>
        <r>
          <rPr>
            <b/>
            <sz val="9"/>
            <color indexed="8"/>
            <rFont val="Tahoma"/>
            <family val="3"/>
            <charset val="129"/>
          </rPr>
          <t>회피율 배율
(0.0 ~ 1.0)</t>
        </r>
      </text>
    </comment>
    <comment ref="Q5" authorId="2" shapeId="0">
      <text>
        <r>
          <rPr>
            <b/>
            <sz val="9"/>
            <color indexed="8"/>
            <rFont val="Tahoma"/>
            <family val="3"/>
            <charset val="129"/>
          </rPr>
          <t>치명 발생율 배율
(0.0 ~ 1.0)</t>
        </r>
      </text>
    </comment>
    <comment ref="R5" authorId="2" shapeId="0">
      <text>
        <r>
          <rPr>
            <b/>
            <sz val="9"/>
            <color indexed="8"/>
            <rFont val="Tahoma"/>
            <family val="3"/>
            <charset val="129"/>
          </rPr>
          <t>치명저항 배율</t>
        </r>
      </text>
    </comment>
    <comment ref="S5" authorId="2" shapeId="0">
      <text>
        <r>
          <rPr>
            <b/>
            <sz val="9"/>
            <color indexed="8"/>
            <rFont val="Tahoma"/>
            <family val="3"/>
            <charset val="129"/>
          </rPr>
          <t>치명피해 배율</t>
        </r>
      </text>
    </comment>
    <comment ref="T5" authorId="2" shapeId="0">
      <text>
        <r>
          <rPr>
            <b/>
            <sz val="9"/>
            <color indexed="8"/>
            <rFont val="Tahoma"/>
            <family val="3"/>
            <charset val="129"/>
          </rPr>
          <t>치명피해 저항 배율</t>
        </r>
      </text>
    </comment>
    <comment ref="U5" authorId="2" shapeId="0">
      <text>
        <r>
          <rPr>
            <b/>
            <sz val="9"/>
            <color indexed="8"/>
            <rFont val="Tahoma"/>
            <family val="3"/>
            <charset val="129"/>
          </rPr>
          <t>관통 배율</t>
        </r>
      </text>
    </comment>
  </commentList>
</comments>
</file>

<file path=xl/sharedStrings.xml><?xml version="1.0" encoding="utf-8"?>
<sst xmlns="http://schemas.openxmlformats.org/spreadsheetml/2006/main" count="4924" uniqueCount="1571">
  <si>
    <t>AI 관련 DB</t>
    <phoneticPr fontId="4" type="noConversion"/>
  </si>
  <si>
    <t>AI 발동 형태 및 내용 관련 설정</t>
    <phoneticPr fontId="4" type="noConversion"/>
  </si>
  <si>
    <t>a_battleTick</t>
  </si>
  <si>
    <t>특정값</t>
    <phoneticPr fontId="4" type="noConversion"/>
  </si>
  <si>
    <t>헬프</t>
    <phoneticPr fontId="4" type="noConversion"/>
  </si>
  <si>
    <t>스킬로 분류안함</t>
    <phoneticPr fontId="4" type="noConversion"/>
  </si>
  <si>
    <t>호출범위: 범위내 대상에게 호출</t>
    <phoneticPr fontId="4" type="noConversion"/>
  </si>
  <si>
    <t>호출 대상 수</t>
    <phoneticPr fontId="4" type="noConversion"/>
  </si>
  <si>
    <t>호출대상을 부를 확률</t>
    <phoneticPr fontId="4" type="noConversion"/>
  </si>
  <si>
    <t>자폭</t>
    <phoneticPr fontId="4" type="noConversion"/>
  </si>
  <si>
    <t>* 자폭의 경우 몬스터가 죽기때문에 스킬로 등록할 수 없어, 해당 피해범위, 피해대상수, 피해줄 확률,
 피해정도(데미지)를 설정한다. 데미지의 경우 물리데미지로 설정한다.</t>
    <phoneticPr fontId="4" type="noConversion"/>
  </si>
  <si>
    <t>피해범위: 범위 내 대상에게 피해</t>
    <phoneticPr fontId="4" type="noConversion"/>
  </si>
  <si>
    <t>피해 대상 수</t>
    <phoneticPr fontId="4" type="noConversion"/>
  </si>
  <si>
    <t>피해데미지값(물리데미지)</t>
    <phoneticPr fontId="4" type="noConversion"/>
  </si>
  <si>
    <t>대상이 피해받을 확률</t>
    <phoneticPr fontId="4" type="noConversion"/>
  </si>
  <si>
    <t>소환</t>
    <phoneticPr fontId="4" type="noConversion"/>
  </si>
  <si>
    <t>소환범위:범위내 소환</t>
    <phoneticPr fontId="4" type="noConversion"/>
  </si>
  <si>
    <t>소환 개체 수</t>
    <phoneticPr fontId="4" type="noConversion"/>
  </si>
  <si>
    <t>소환대상의 NPC index</t>
    <phoneticPr fontId="4" type="noConversion"/>
  </si>
  <si>
    <t>소환대상이 소환될 확률</t>
    <phoneticPr fontId="4" type="noConversion"/>
  </si>
  <si>
    <t>Code Contents</t>
    <phoneticPr fontId="4" type="noConversion"/>
  </si>
  <si>
    <t>Tool 에서 읽어들이는 값에 대한 여부를 결정하는 필드</t>
  </si>
  <si>
    <t>Desc</t>
  </si>
  <si>
    <t>Tool</t>
  </si>
  <si>
    <t>Common</t>
  </si>
  <si>
    <t>Bool</t>
  </si>
  <si>
    <t>String</t>
  </si>
  <si>
    <t>Int32</t>
  </si>
  <si>
    <t>Read</t>
  </si>
  <si>
    <t>Description</t>
  </si>
  <si>
    <t>GeneralTypeCode</t>
  </si>
  <si>
    <t>피그미</t>
  </si>
  <si>
    <t>피그마</t>
  </si>
  <si>
    <t>필드 추가</t>
    <phoneticPr fontId="1" type="noConversion"/>
  </si>
  <si>
    <t>MainAIIndex</t>
    <phoneticPr fontId="1" type="noConversion"/>
  </si>
  <si>
    <t>MainAI</t>
  </si>
  <si>
    <t>버서커(AIPC)</t>
    <phoneticPr fontId="1" type="noConversion"/>
  </si>
  <si>
    <t>Int</t>
    <phoneticPr fontId="1" type="noConversion"/>
  </si>
  <si>
    <t>*AI발생간격*
설정된 시간 간격으로 NPC가 가지고 있는 AI를 판단 및 발동시킨다(초) Battle Tick 다음 Battle Tick 사이에는 몬스터는 Idle 상태</t>
    <phoneticPr fontId="4" type="noConversion"/>
  </si>
  <si>
    <t>아칸소환수 아이스골렘</t>
  </si>
  <si>
    <t>초월던전 황야의 지배자 잉겔리아</t>
  </si>
  <si>
    <t>초월던전 추악한 페르페투스</t>
  </si>
  <si>
    <t>초월던전 푸른불꽃 베르디우스</t>
  </si>
  <si>
    <t>PlayerInfo</t>
    <phoneticPr fontId="4" type="noConversion"/>
  </si>
  <si>
    <t>SkillType</t>
  </si>
  <si>
    <t>SkillInfo</t>
    <phoneticPr fontId="4" type="noConversion"/>
  </si>
  <si>
    <t>AI에 의해 사용하는 스킬 관련 정보.</t>
    <phoneticPr fontId="4" type="noConversion"/>
  </si>
  <si>
    <t>PlayerBaseStatus</t>
  </si>
  <si>
    <t>Monster</t>
  </si>
  <si>
    <t>Servant</t>
  </si>
  <si>
    <t>MainAIInfo</t>
    <phoneticPr fontId="1" type="noConversion"/>
  </si>
  <si>
    <t>CriticalChances</t>
  </si>
  <si>
    <t>CriticalPower</t>
  </si>
  <si>
    <t>CriticalResist</t>
  </si>
  <si>
    <t>CriticalPowerResist</t>
  </si>
  <si>
    <t>Defense</t>
  </si>
  <si>
    <t>Evasion</t>
  </si>
  <si>
    <t>Accuracy</t>
  </si>
  <si>
    <t>MoveSpeedPerSec</t>
  </si>
  <si>
    <t>캐릭터 클래스 설명</t>
  </si>
  <si>
    <t>클래스별 고유 코드</t>
  </si>
  <si>
    <t>클래스타입</t>
  </si>
  <si>
    <t>레벨</t>
  </si>
  <si>
    <t>최대 생명력</t>
  </si>
  <si>
    <t>기본 충전 최대 활력</t>
  </si>
  <si>
    <t>매트릭스모드 1회 발동 시 활력소모</t>
  </si>
  <si>
    <t>매트릭스모드 1회 발동 시 유지시간</t>
  </si>
  <si>
    <t>매트릭스모드 1회 발동 시 재사용대기시간</t>
  </si>
  <si>
    <t>생명력회복</t>
  </si>
  <si>
    <t>활력도</t>
  </si>
  <si>
    <t>초당평균공격력</t>
  </si>
  <si>
    <t>최소 공격력</t>
  </si>
  <si>
    <t>최대 공격력</t>
  </si>
  <si>
    <t>공격속도</t>
  </si>
  <si>
    <t>치명타 확률</t>
  </si>
  <si>
    <t>치명타 세기</t>
  </si>
  <si>
    <t>치명타저항</t>
  </si>
  <si>
    <t>피해감소</t>
  </si>
  <si>
    <t>방어력</t>
  </si>
  <si>
    <t>회피율</t>
  </si>
  <si>
    <t>적중도</t>
  </si>
  <si>
    <t>상태이상저항</t>
  </si>
  <si>
    <t>스킬쿨타임감소</t>
  </si>
  <si>
    <t>이동속도</t>
  </si>
  <si>
    <t>신성력</t>
  </si>
  <si>
    <t>bool</t>
  </si>
  <si>
    <t>string</t>
  </si>
  <si>
    <t>Int32[Unit]</t>
  </si>
  <si>
    <t>Int</t>
  </si>
  <si>
    <t>Float</t>
  </si>
  <si>
    <t>ClassType</t>
  </si>
  <si>
    <t>Level</t>
  </si>
  <si>
    <t>HP</t>
  </si>
  <si>
    <t>Stm</t>
  </si>
  <si>
    <t>MatrixUseStm</t>
  </si>
  <si>
    <t>MatrixMaintainTime</t>
  </si>
  <si>
    <t>MatrixCoolTime</t>
  </si>
  <si>
    <t>HpRegenerationPer5Sec</t>
  </si>
  <si>
    <t>StmChrg</t>
  </si>
  <si>
    <t>DPS</t>
  </si>
  <si>
    <t>AttkPow_Min</t>
  </si>
  <si>
    <t>AttkPow_Max</t>
  </si>
  <si>
    <t>AttkSpd</t>
  </si>
  <si>
    <t>CrtRt</t>
  </si>
  <si>
    <t>CtrPow</t>
  </si>
  <si>
    <t>CrtPowDecr</t>
  </si>
  <si>
    <t>DmgDecr</t>
  </si>
  <si>
    <t>DfsPow</t>
  </si>
  <si>
    <t>AvdRt</t>
  </si>
  <si>
    <t>Accr</t>
  </si>
  <si>
    <t>StReg</t>
  </si>
  <si>
    <t>CoolDecr</t>
  </si>
  <si>
    <t>MvSpd</t>
  </si>
  <si>
    <t>DvFrc</t>
  </si>
  <si>
    <t>버서커 1레벨</t>
  </si>
  <si>
    <t>버서커 2레벨</t>
  </si>
  <si>
    <t>버서커 3레벨</t>
  </si>
  <si>
    <t>버서커 4레벨</t>
  </si>
  <si>
    <t>버서커 5레벨</t>
  </si>
  <si>
    <t>버서커 6레벨</t>
  </si>
  <si>
    <t>버서커 7레벨</t>
  </si>
  <si>
    <t>버서커 8레벨</t>
  </si>
  <si>
    <t>버서커 9레벨</t>
  </si>
  <si>
    <t>버서커 10레벨</t>
  </si>
  <si>
    <t>버서커 11레벨</t>
  </si>
  <si>
    <t>버서커 12레벨</t>
  </si>
  <si>
    <t>버서커 13레벨</t>
  </si>
  <si>
    <t>버서커 14레벨</t>
  </si>
  <si>
    <t>버서커 15레벨</t>
  </si>
  <si>
    <t>버서커 16레벨</t>
  </si>
  <si>
    <t>버서커 17레벨</t>
  </si>
  <si>
    <t>버서커 18레벨</t>
  </si>
  <si>
    <t>버서커 19레벨</t>
  </si>
  <si>
    <t>버서커 20레벨</t>
  </si>
  <si>
    <t>버서커 21레벨</t>
  </si>
  <si>
    <t>버서커 22레벨</t>
  </si>
  <si>
    <t>버서커 23레벨</t>
  </si>
  <si>
    <t>버서커 24레벨</t>
  </si>
  <si>
    <t>버서커 25레벨</t>
  </si>
  <si>
    <t>버서커 26레벨</t>
  </si>
  <si>
    <t>버서커 27레벨</t>
  </si>
  <si>
    <t>버서커 28레벨</t>
  </si>
  <si>
    <t>버서커 29레벨</t>
  </si>
  <si>
    <t>버서커 30레벨</t>
  </si>
  <si>
    <t>버서커 31레벨</t>
  </si>
  <si>
    <t>버서커 32레벨</t>
  </si>
  <si>
    <t>버서커 33레벨</t>
  </si>
  <si>
    <t>버서커 34레벨</t>
  </si>
  <si>
    <t>버서커 35레벨</t>
  </si>
  <si>
    <t>버서커 36레벨</t>
  </si>
  <si>
    <t>버서커 37레벨</t>
  </si>
  <si>
    <t>버서커 38레벨</t>
  </si>
  <si>
    <t>버서커 39레벨</t>
  </si>
  <si>
    <t>버서커 40레벨</t>
  </si>
  <si>
    <t>버서커 41레벨</t>
  </si>
  <si>
    <t>버서커 42레벨</t>
  </si>
  <si>
    <t>버서커 43레벨</t>
  </si>
  <si>
    <t>버서커 44레벨</t>
  </si>
  <si>
    <t>버서커 45레벨</t>
  </si>
  <si>
    <t>버서커 46레벨</t>
  </si>
  <si>
    <t>버서커 47레벨</t>
  </si>
  <si>
    <t>버서커 48레벨</t>
  </si>
  <si>
    <t>버서커 49레벨</t>
  </si>
  <si>
    <t>버서커 50레벨</t>
  </si>
  <si>
    <t>데몬헌터 1레벨</t>
  </si>
  <si>
    <t>데몬헌터 2레벨</t>
  </si>
  <si>
    <t>데몬헌터 3레벨</t>
  </si>
  <si>
    <t>데몬헌터 4레벨</t>
  </si>
  <si>
    <t>데몬헌터 5레벨</t>
  </si>
  <si>
    <t>데몬헌터 6레벨</t>
  </si>
  <si>
    <t>데몬헌터 7레벨</t>
  </si>
  <si>
    <t>데몬헌터 8레벨</t>
  </si>
  <si>
    <t>데몬헌터 9레벨</t>
  </si>
  <si>
    <t>데몬헌터 10레벨</t>
  </si>
  <si>
    <t>데몬헌터 11레벨</t>
  </si>
  <si>
    <t>데몬헌터 12레벨</t>
  </si>
  <si>
    <t>데몬헌터 13레벨</t>
  </si>
  <si>
    <t>데몬헌터 14레벨</t>
  </si>
  <si>
    <t>데몬헌터 15레벨</t>
  </si>
  <si>
    <t>데몬헌터 16레벨</t>
  </si>
  <si>
    <t>데몬헌터 17레벨</t>
  </si>
  <si>
    <t>데몬헌터 18레벨</t>
  </si>
  <si>
    <t>데몬헌터 19레벨</t>
  </si>
  <si>
    <t>데몬헌터 20레벨</t>
  </si>
  <si>
    <t>데몬헌터 21레벨</t>
  </si>
  <si>
    <t>데몬헌터 22레벨</t>
  </si>
  <si>
    <t>데몬헌터 23레벨</t>
  </si>
  <si>
    <t>데몬헌터 24레벨</t>
  </si>
  <si>
    <t>데몬헌터 25레벨</t>
  </si>
  <si>
    <t>데몬헌터 26레벨</t>
  </si>
  <si>
    <t>데몬헌터 27레벨</t>
  </si>
  <si>
    <t>데몬헌터 28레벨</t>
  </si>
  <si>
    <t>데몬헌터 29레벨</t>
  </si>
  <si>
    <t>데몬헌터 30레벨</t>
  </si>
  <si>
    <t>데몬헌터 31레벨</t>
  </si>
  <si>
    <t>데몬헌터 32레벨</t>
  </si>
  <si>
    <t>데몬헌터 33레벨</t>
  </si>
  <si>
    <t>데몬헌터 34레벨</t>
  </si>
  <si>
    <t>데몬헌터 35레벨</t>
  </si>
  <si>
    <t>데몬헌터 36레벨</t>
  </si>
  <si>
    <t>데몬헌터 37레벨</t>
  </si>
  <si>
    <t>데몬헌터 38레벨</t>
  </si>
  <si>
    <t>데몬헌터 39레벨</t>
  </si>
  <si>
    <t>데몬헌터 40레벨</t>
  </si>
  <si>
    <t>데몬헌터 41레벨</t>
  </si>
  <si>
    <t>데몬헌터 42레벨</t>
  </si>
  <si>
    <t>데몬헌터 43레벨</t>
  </si>
  <si>
    <t>데몬헌터 44레벨</t>
  </si>
  <si>
    <t>데몬헌터 45레벨</t>
  </si>
  <si>
    <t>데몬헌터 46레벨</t>
  </si>
  <si>
    <t>데몬헌터 47레벨</t>
  </si>
  <si>
    <t>데몬헌터 48레벨</t>
  </si>
  <si>
    <t>데몬헌터 49레벨</t>
  </si>
  <si>
    <t>데몬헌터 50레벨</t>
  </si>
  <si>
    <t>아칸 1레벨</t>
  </si>
  <si>
    <t>아칸 2레벨</t>
  </si>
  <si>
    <t>아칸 3레벨</t>
  </si>
  <si>
    <t>아칸 4레벨</t>
  </si>
  <si>
    <t>아칸 5레벨</t>
  </si>
  <si>
    <t>아칸 6레벨</t>
  </si>
  <si>
    <t>아칸 7레벨</t>
  </si>
  <si>
    <t>아칸 8레벨</t>
  </si>
  <si>
    <t>아칸 9레벨</t>
  </si>
  <si>
    <t>아칸 10레벨</t>
  </si>
  <si>
    <t>아칸 11레벨</t>
  </si>
  <si>
    <t>아칸 12레벨</t>
  </si>
  <si>
    <t>아칸 13레벨</t>
  </si>
  <si>
    <t>아칸 14레벨</t>
  </si>
  <si>
    <t>아칸 15레벨</t>
  </si>
  <si>
    <t>아칸 16레벨</t>
  </si>
  <si>
    <t>아칸 17레벨</t>
  </si>
  <si>
    <t>아칸 18레벨</t>
  </si>
  <si>
    <t>아칸 19레벨</t>
  </si>
  <si>
    <t>아칸 20레벨</t>
  </si>
  <si>
    <t>아칸 21레벨</t>
  </si>
  <si>
    <t>아칸 22레벨</t>
  </si>
  <si>
    <t>아칸 23레벨</t>
  </si>
  <si>
    <t>아칸 24레벨</t>
  </si>
  <si>
    <t>아칸 25레벨</t>
  </si>
  <si>
    <t>아칸 26레벨</t>
  </si>
  <si>
    <t>아칸 27레벨</t>
  </si>
  <si>
    <t>아칸 28레벨</t>
  </si>
  <si>
    <t>아칸 29레벨</t>
  </si>
  <si>
    <t>아칸 30레벨</t>
  </si>
  <si>
    <t>아칸 31레벨</t>
  </si>
  <si>
    <t>아칸 32레벨</t>
  </si>
  <si>
    <t>아칸 33레벨</t>
  </si>
  <si>
    <t>아칸 34레벨</t>
  </si>
  <si>
    <t>아칸 35레벨</t>
  </si>
  <si>
    <t>아칸 36레벨</t>
  </si>
  <si>
    <t>아칸 37레벨</t>
  </si>
  <si>
    <t>아칸 38레벨</t>
  </si>
  <si>
    <t>아칸 39레벨</t>
  </si>
  <si>
    <t>아칸 40레벨</t>
  </si>
  <si>
    <t>아칸 41레벨</t>
  </si>
  <si>
    <t>아칸 42레벨</t>
  </si>
  <si>
    <t>아칸 43레벨</t>
  </si>
  <si>
    <t>아칸 44레벨</t>
  </si>
  <si>
    <t>아칸 45레벨</t>
  </si>
  <si>
    <t>아칸 46레벨</t>
  </si>
  <si>
    <t>아칸 47레벨</t>
  </si>
  <si>
    <t>아칸 48레벨</t>
  </si>
  <si>
    <t>아칸 49레벨</t>
  </si>
  <si>
    <t>아칸 50레벨</t>
  </si>
  <si>
    <t>나이트 1레벨</t>
  </si>
  <si>
    <t>나이트 2레벨</t>
  </si>
  <si>
    <t>나이트 3레벨</t>
  </si>
  <si>
    <t>나이트 4레벨</t>
  </si>
  <si>
    <t>나이트 5레벨</t>
  </si>
  <si>
    <t>나이트 6레벨</t>
  </si>
  <si>
    <t>나이트 7레벨</t>
  </si>
  <si>
    <t>나이트 8레벨</t>
  </si>
  <si>
    <t>나이트 9레벨</t>
  </si>
  <si>
    <t>나이트 10레벨</t>
  </si>
  <si>
    <t>나이트 11레벨</t>
  </si>
  <si>
    <t>나이트 12레벨</t>
  </si>
  <si>
    <t>나이트 13레벨</t>
  </si>
  <si>
    <t>나이트 14레벨</t>
  </si>
  <si>
    <t>나이트 15레벨</t>
  </si>
  <si>
    <t>나이트 16레벨</t>
  </si>
  <si>
    <t>나이트 17레벨</t>
  </si>
  <si>
    <t>나이트 18레벨</t>
  </si>
  <si>
    <t>나이트 19레벨</t>
  </si>
  <si>
    <t>나이트 20레벨</t>
  </si>
  <si>
    <t>나이트 21레벨</t>
  </si>
  <si>
    <t>나이트 22레벨</t>
  </si>
  <si>
    <t>나이트 23레벨</t>
  </si>
  <si>
    <t>나이트 24레벨</t>
  </si>
  <si>
    <t>나이트 25레벨</t>
  </si>
  <si>
    <t>나이트 26레벨</t>
  </si>
  <si>
    <t>나이트 27레벨</t>
  </si>
  <si>
    <t>나이트 28레벨</t>
  </si>
  <si>
    <t>나이트 29레벨</t>
  </si>
  <si>
    <t>나이트 30레벨</t>
  </si>
  <si>
    <t>나이트 31레벨</t>
  </si>
  <si>
    <t>나이트 32레벨</t>
  </si>
  <si>
    <t>나이트 33레벨</t>
  </si>
  <si>
    <t>나이트 34레벨</t>
  </si>
  <si>
    <t>나이트 35레벨</t>
  </si>
  <si>
    <t>나이트 36레벨</t>
  </si>
  <si>
    <t>나이트 37레벨</t>
  </si>
  <si>
    <t>나이트 38레벨</t>
  </si>
  <si>
    <t>나이트 39레벨</t>
  </si>
  <si>
    <t>나이트 40레벨</t>
  </si>
  <si>
    <t>나이트 41레벨</t>
  </si>
  <si>
    <t>나이트 42레벨</t>
  </si>
  <si>
    <t>나이트 43레벨</t>
  </si>
  <si>
    <t>나이트 44레벨</t>
  </si>
  <si>
    <t>나이트 45레벨</t>
  </si>
  <si>
    <t>나이트 46레벨</t>
  </si>
  <si>
    <t>나이트 47레벨</t>
  </si>
  <si>
    <t>나이트 48레벨</t>
  </si>
  <si>
    <t>나이트 49레벨</t>
  </si>
  <si>
    <t>나이트 50레벨</t>
  </si>
  <si>
    <t>몬스터 네임</t>
  </si>
  <si>
    <t>몬스터 종류 별 코드</t>
  </si>
  <si>
    <t>몬스터 설명 텍스트 코드</t>
  </si>
  <si>
    <t>몬스터 타입설정</t>
  </si>
  <si>
    <t>Comment</t>
  </si>
  <si>
    <t>몬스터 체력증가비</t>
  </si>
  <si>
    <t>몬스터 체력회복률 증가비</t>
  </si>
  <si>
    <t>활력충전도(몬스터비사용) 증가비</t>
  </si>
  <si>
    <t>몬스터 기본공격력 증가비</t>
  </si>
  <si>
    <t>몬스터공격속도 증가비</t>
  </si>
  <si>
    <t>치명타 확률 증가비</t>
  </si>
  <si>
    <t>치명타 세기 증가비</t>
  </si>
  <si>
    <t>치명타저항 증가비</t>
  </si>
  <si>
    <t>피해감소 증가비</t>
  </si>
  <si>
    <t>방어력 증가비</t>
  </si>
  <si>
    <t>회피율 증가비</t>
  </si>
  <si>
    <t>적중도 증가비</t>
  </si>
  <si>
    <t>상태이상저항 증가비</t>
  </si>
  <si>
    <t>이동속도 증가비</t>
  </si>
  <si>
    <t>흑마력 증가비</t>
  </si>
  <si>
    <t>Client</t>
  </si>
  <si>
    <t>int</t>
  </si>
  <si>
    <t>enum : 
sbyte : 
TableEnum.eMonsterGrade</t>
  </si>
  <si>
    <t>float</t>
  </si>
  <si>
    <t>NameTextKey</t>
  </si>
  <si>
    <t>MonsterGradeType</t>
  </si>
  <si>
    <t>RandomMonsterLevelPart</t>
  </si>
  <si>
    <t>AttkPow</t>
  </si>
  <si>
    <t>DkFrc</t>
  </si>
  <si>
    <t>Normal</t>
  </si>
  <si>
    <t>1</t>
  </si>
  <si>
    <t>2.5</t>
  </si>
  <si>
    <t>시체청소부 피구르</t>
  </si>
  <si>
    <t>Elite</t>
  </si>
  <si>
    <t>15</t>
  </si>
  <si>
    <t>1.5</t>
  </si>
  <si>
    <t>2</t>
  </si>
  <si>
    <t>0.85</t>
  </si>
  <si>
    <t>1.1</t>
  </si>
  <si>
    <t>인색한 피기마르</t>
  </si>
  <si>
    <t>나가일족 전사</t>
  </si>
  <si>
    <t>1.3</t>
  </si>
  <si>
    <t>0.8</t>
  </si>
  <si>
    <t>명사수 페르미토</t>
  </si>
  <si>
    <t>나가일족 사냥꾼</t>
  </si>
  <si>
    <t>1.2</t>
  </si>
  <si>
    <t>1.03</t>
  </si>
  <si>
    <t>돌격의 수페르모</t>
  </si>
  <si>
    <t>나가일족 마법사</t>
  </si>
  <si>
    <t>법관 판도라</t>
  </si>
  <si>
    <t>레글리스</t>
  </si>
  <si>
    <t>1.4</t>
  </si>
  <si>
    <t>1.05</t>
  </si>
  <si>
    <t>자연의 레글리스</t>
  </si>
  <si>
    <t>Intermediate</t>
  </si>
  <si>
    <t>3</t>
  </si>
  <si>
    <t>시험의 퀸투스</t>
  </si>
  <si>
    <t>Boss</t>
  </si>
  <si>
    <t>30</t>
  </si>
  <si>
    <t>5</t>
  </si>
  <si>
    <t>모르델로</t>
  </si>
  <si>
    <t>날랜 레토</t>
  </si>
  <si>
    <t>레토라</t>
  </si>
  <si>
    <t>0.95</t>
  </si>
  <si>
    <t>일격의 다프네</t>
  </si>
  <si>
    <t>세피엔스</t>
  </si>
  <si>
    <t>돌팔매의 판달로</t>
  </si>
  <si>
    <t>칼리고</t>
  </si>
  <si>
    <t>공포의 오넬로</t>
  </si>
  <si>
    <t>갈퀴털 라스테르</t>
  </si>
  <si>
    <t>2.2</t>
  </si>
  <si>
    <t>사악한 베아루스</t>
  </si>
  <si>
    <t>충돌의 쿠르크</t>
  </si>
  <si>
    <t>1.9</t>
  </si>
  <si>
    <t>추악한 페르페투스</t>
  </si>
  <si>
    <t>셀레투스 워리어</t>
  </si>
  <si>
    <t>악혼 칼리오페</t>
  </si>
  <si>
    <t>셀레투스 아처</t>
  </si>
  <si>
    <t>영원한 칼리로에</t>
  </si>
  <si>
    <t>에레시스 워리어</t>
  </si>
  <si>
    <t>0.9</t>
  </si>
  <si>
    <t>2.1</t>
  </si>
  <si>
    <t>교살자 그리모크</t>
  </si>
  <si>
    <t>에레시스 프리스트</t>
  </si>
  <si>
    <t>참살자 데스로크</t>
  </si>
  <si>
    <t>셀레투스 메이지</t>
  </si>
  <si>
    <t>1.15</t>
  </si>
  <si>
    <t>무덤수호자 데루크</t>
  </si>
  <si>
    <t>나가일족 흑마법사</t>
  </si>
  <si>
    <t>칠흑의 테네시움</t>
  </si>
  <si>
    <t>역겨운 쿠이안</t>
  </si>
  <si>
    <t>0.7</t>
  </si>
  <si>
    <t>타락한 황제-멜</t>
  </si>
  <si>
    <t>우리온</t>
  </si>
  <si>
    <t>2.6</t>
  </si>
  <si>
    <t>탐욕의 그로울린</t>
  </si>
  <si>
    <t>우리안</t>
  </si>
  <si>
    <t>2.4</t>
  </si>
  <si>
    <t>야비한 테쿨로트</t>
  </si>
  <si>
    <t>크루티오</t>
  </si>
  <si>
    <t>억압하는 프레쿠스</t>
  </si>
  <si>
    <t>크라테오</t>
  </si>
  <si>
    <t>감시하는 스페쿠트</t>
  </si>
  <si>
    <t>용암 페르셰크</t>
  </si>
  <si>
    <t>1.25</t>
  </si>
  <si>
    <t>1.02</t>
  </si>
  <si>
    <t>2.8</t>
  </si>
  <si>
    <t>어둠추적자 로켈토즈</t>
  </si>
  <si>
    <t>용암 발리두스</t>
  </si>
  <si>
    <t>괴력의 쿠메투스</t>
  </si>
  <si>
    <t>강압의 드레이크</t>
  </si>
  <si>
    <t>타락한 빛 로난</t>
  </si>
  <si>
    <t>카텔러스</t>
  </si>
  <si>
    <t>누키프</t>
  </si>
  <si>
    <t>2.3</t>
  </si>
  <si>
    <t>파고드는 포디코</t>
  </si>
  <si>
    <t>누케이프</t>
  </si>
  <si>
    <t>쇄도하는 미카투스</t>
  </si>
  <si>
    <t>크로코딘 워리어</t>
  </si>
  <si>
    <t>춤추는 모르데크</t>
  </si>
  <si>
    <t>크로코딘 스피어</t>
  </si>
  <si>
    <t>꿰뚫는 라스파고</t>
  </si>
  <si>
    <t>레플리스</t>
  </si>
  <si>
    <t>고약한 레플리스</t>
  </si>
  <si>
    <t>고대 페르셰크</t>
  </si>
  <si>
    <t>암살자 미아스튜터</t>
  </si>
  <si>
    <t>강철주먹 케라버그</t>
  </si>
  <si>
    <t>1.7</t>
  </si>
  <si>
    <t>신전수호자 브란데움</t>
  </si>
  <si>
    <t>세마누</t>
  </si>
  <si>
    <t>거대한 퓨네로스</t>
  </si>
  <si>
    <t>세마니아</t>
  </si>
  <si>
    <t>돌연변이 클루라즈</t>
  </si>
  <si>
    <t>황야 트루크스</t>
  </si>
  <si>
    <t>학살자 바르베우스</t>
  </si>
  <si>
    <t>황야 트렉스</t>
  </si>
  <si>
    <t>일발필중 글로레즈</t>
  </si>
  <si>
    <t>황야 페트레일</t>
  </si>
  <si>
    <t>악몽의 라피뎀</t>
  </si>
  <si>
    <t>황야 펠키움</t>
  </si>
  <si>
    <t>기도하는 에피네즈</t>
  </si>
  <si>
    <t>무덤바위 루스트룸</t>
  </si>
  <si>
    <t>황야의 지배자 잉겔리아</t>
  </si>
  <si>
    <t>헤젤로</t>
  </si>
  <si>
    <t>변덕스런 아타</t>
  </si>
  <si>
    <t>헤젤린</t>
  </si>
  <si>
    <t>괴팍한 모로고스</t>
  </si>
  <si>
    <t>하스코</t>
  </si>
  <si>
    <t>급습하는 레키토</t>
  </si>
  <si>
    <t>헤스코</t>
  </si>
  <si>
    <t>마구잡이 데프토르</t>
  </si>
  <si>
    <t>빙정 발리두스</t>
  </si>
  <si>
    <t>정신나간 포르페즈</t>
  </si>
  <si>
    <t>빙정 페트레일</t>
  </si>
  <si>
    <t>빙한의 델키움</t>
  </si>
  <si>
    <t>빙정신수 프리겔리두즈</t>
  </si>
  <si>
    <t>푸른 불꽃 베르디우스</t>
  </si>
  <si>
    <t>엘베토</t>
  </si>
  <si>
    <t>도려내는 보른</t>
  </si>
  <si>
    <t>벨라토</t>
  </si>
  <si>
    <t>맹독의 스켈루스</t>
  </si>
  <si>
    <t>티펠티오</t>
  </si>
  <si>
    <t>맹신의 잉겔룬</t>
  </si>
  <si>
    <t>티펠레오</t>
  </si>
  <si>
    <t>중얼거리는 넬로포스</t>
  </si>
  <si>
    <t>지옥 펠키움</t>
  </si>
  <si>
    <t>지옥늪 이베르나</t>
  </si>
  <si>
    <t>셀레투스 킹</t>
  </si>
  <si>
    <t>지옥수렁 솔리누스</t>
  </si>
  <si>
    <t>포효하는 헤르케리움</t>
  </si>
  <si>
    <t>파멸의 보이드</t>
  </si>
  <si>
    <t>27</t>
  </si>
  <si>
    <t>2.9</t>
  </si>
  <si>
    <t>33</t>
  </si>
  <si>
    <t>3.1</t>
  </si>
  <si>
    <t>조력자 피구르</t>
  </si>
  <si>
    <t>조력자 네임</t>
  </si>
  <si>
    <t>조력자 종류 별 코드</t>
  </si>
  <si>
    <t>조력자 설명 텍스트 코드</t>
  </si>
  <si>
    <t>사용안함</t>
  </si>
  <si>
    <t>조각 인덱스</t>
  </si>
  <si>
    <t>조각 획득경로</t>
  </si>
  <si>
    <t>조력자 소환등급</t>
  </si>
  <si>
    <t>재사용 쿨타임</t>
  </si>
  <si>
    <t>소환 시 조각 수량</t>
  </si>
  <si>
    <t>최대 승급단계</t>
  </si>
  <si>
    <t>조력자 체력증가비</t>
  </si>
  <si>
    <t>조력자 체력회복률</t>
  </si>
  <si>
    <t>활력충전도(조력자비사용)</t>
  </si>
  <si>
    <t>조력자 기본공격력</t>
  </si>
  <si>
    <t>조력자공격속도</t>
  </si>
  <si>
    <t>흑마력</t>
  </si>
  <si>
    <t>list&lt;int&gt;</t>
  </si>
  <si>
    <t>enum : 
sbyte : 
TableEnum.eSummonGrade</t>
  </si>
  <si>
    <t>ServantDescriptionKey</t>
  </si>
  <si>
    <t>IconImageCode</t>
  </si>
  <si>
    <t>PieceTypeCode</t>
  </si>
  <si>
    <t>PieceGainRoot</t>
  </si>
  <si>
    <t>SummonGrade</t>
  </si>
  <si>
    <t>CoolTime</t>
  </si>
  <si>
    <t>SummonCount</t>
  </si>
  <si>
    <t>MaxGrade</t>
  </si>
  <si>
    <t>IconImageCode_Big</t>
  </si>
  <si>
    <t>IconImageCode_Normal</t>
  </si>
  <si>
    <t>IconImageCode_Ingame</t>
  </si>
  <si>
    <t>120401004, 120402006, 120403002, 120404003, 120406007, 120407009</t>
  </si>
  <si>
    <t>Superior</t>
  </si>
  <si>
    <t>NoData</t>
  </si>
  <si>
    <t>조력자 수페르모</t>
  </si>
  <si>
    <t>120401001, 120402003, 120403007, 120404010, 120405005, 120406002, 120407008, 120408006</t>
  </si>
  <si>
    <t>조력자 베아루스</t>
  </si>
  <si>
    <t>120401005, 120402007, 120403009, 120405002, 120406004, 120408003</t>
  </si>
  <si>
    <t>조력자 오넬로</t>
  </si>
  <si>
    <t>120401002, 120402004, 120403003, 120404007, 120405009, 120406006, 120407010, 120408008</t>
  </si>
  <si>
    <t>조력자 그리모크</t>
  </si>
  <si>
    <t>120401008, 120402002, 120403001, 120404002, 120407007, 120408005</t>
  </si>
  <si>
    <t>조력자 데스로크</t>
  </si>
  <si>
    <t>120401003, 120402001, 120403005, 120404004, 120405007, 120406009, 120407002, 120408010</t>
  </si>
  <si>
    <t>조력자 레글리스</t>
  </si>
  <si>
    <t>155102001</t>
  </si>
  <si>
    <t>120401010, 120402005, 120404001, 120405008</t>
  </si>
  <si>
    <t>Uncommon</t>
  </si>
  <si>
    <t>Rare</t>
  </si>
  <si>
    <t>조력자 쿠르크</t>
  </si>
  <si>
    <t>155102002</t>
  </si>
  <si>
    <t>120401006, 120402008, 120403010, 120405001</t>
  </si>
  <si>
    <t>조력자 쿠이안</t>
  </si>
  <si>
    <t>155102003</t>
  </si>
  <si>
    <t>120403004, 120404008, 120405006, 120406001</t>
  </si>
  <si>
    <t>조력자 로켈토즈</t>
  </si>
  <si>
    <t>155102004</t>
  </si>
  <si>
    <t>120401007, 120402009, 120403006, 120404009, 120405010, 120406003</t>
  </si>
  <si>
    <t>조력자 드레이크</t>
  </si>
  <si>
    <t>155102005</t>
  </si>
  <si>
    <t>120404006, 120406005, 120407003, 120408004</t>
  </si>
  <si>
    <t>조력자 미아스튜터</t>
  </si>
  <si>
    <t>155102006</t>
  </si>
  <si>
    <t>120401009, 120402010, 120403008, 120404005, 120405003, 120407001</t>
  </si>
  <si>
    <t>조력자 케라버그</t>
  </si>
  <si>
    <t>155103001</t>
  </si>
  <si>
    <t>120405004, 120406010, 120407005, 120408002</t>
  </si>
  <si>
    <t>Epic</t>
  </si>
  <si>
    <t>3926</t>
  </si>
  <si>
    <t>79</t>
  </si>
  <si>
    <t>209</t>
  </si>
  <si>
    <t>14.56</t>
  </si>
  <si>
    <t>812</t>
  </si>
  <si>
    <t>3.187</t>
  </si>
  <si>
    <t>7.5</t>
  </si>
  <si>
    <t>6.6</t>
  </si>
  <si>
    <t>조력자 루스트룸</t>
  </si>
  <si>
    <t>155103002</t>
  </si>
  <si>
    <t>120406008, 120407006, 120408001</t>
  </si>
  <si>
    <t>조력자 프리겔리두즈</t>
  </si>
  <si>
    <t>155103003</t>
  </si>
  <si>
    <t>120407004, 120408009</t>
  </si>
  <si>
    <t>조력자 헤르케리움</t>
  </si>
  <si>
    <t>155103004</t>
  </si>
  <si>
    <t>120408007</t>
  </si>
  <si>
    <t>조력자 퀸투스(업데이트)</t>
  </si>
  <si>
    <t>155103005</t>
  </si>
  <si>
    <t>5137</t>
  </si>
  <si>
    <t>99</t>
  </si>
  <si>
    <t>250</t>
  </si>
  <si>
    <t>15.59</t>
  </si>
  <si>
    <t>1.95</t>
  </si>
  <si>
    <t>1063</t>
  </si>
  <si>
    <t>4.106</t>
  </si>
  <si>
    <t>11</t>
  </si>
  <si>
    <t>7</t>
  </si>
  <si>
    <t>조력자 페르페투스(업데이트)</t>
  </si>
  <si>
    <t>155103006</t>
  </si>
  <si>
    <t>조력자 황제-멜(업데이트)</t>
  </si>
  <si>
    <t>155103007</t>
  </si>
  <si>
    <t>조력자 로난(업데이트)</t>
  </si>
  <si>
    <t>155103008</t>
  </si>
  <si>
    <t>조력자 브란데움(업데이트)</t>
  </si>
  <si>
    <t>155103009</t>
  </si>
  <si>
    <t>조력자 잉겔리아(업데이트)</t>
  </si>
  <si>
    <t>155103010</t>
  </si>
  <si>
    <t>조력자 베르디우스(업데이트)</t>
  </si>
  <si>
    <t>155103011</t>
  </si>
  <si>
    <t>조력자 보이드(업데이트)</t>
  </si>
  <si>
    <t>155103012</t>
  </si>
  <si>
    <t>Table Sheet</t>
    <phoneticPr fontId="4" type="noConversion"/>
  </si>
  <si>
    <t>Field</t>
    <phoneticPr fontId="4" type="noConversion"/>
  </si>
  <si>
    <t>Info Table</t>
    <phoneticPr fontId="4" type="noConversion"/>
  </si>
  <si>
    <t>MainAIIndex</t>
  </si>
  <si>
    <t>Comment</t>
    <phoneticPr fontId="4" type="noConversion"/>
  </si>
  <si>
    <t>해당 AI의 재검사 설정.</t>
    <phoneticPr fontId="1" type="noConversion"/>
  </si>
  <si>
    <t>어떤 AI Group을 가지는지 설정.</t>
    <phoneticPr fontId="4" type="noConversion"/>
  </si>
  <si>
    <t>MainAI Group 인덱스
MainAIAIInfo의 MainAI 테이블의  MainAIIndex필드와 매칭</t>
    <phoneticPr fontId="4" type="noConversion"/>
  </si>
  <si>
    <t>ApplyAI</t>
  </si>
  <si>
    <t>강타</t>
  </si>
  <si>
    <t>태풍</t>
  </si>
  <si>
    <t>파괴</t>
  </si>
  <si>
    <t>살육</t>
  </si>
  <si>
    <t>포효</t>
  </si>
  <si>
    <t>속공</t>
  </si>
  <si>
    <t>돌풍</t>
  </si>
  <si>
    <t>돌진</t>
  </si>
  <si>
    <t>광분</t>
  </si>
  <si>
    <t>강압</t>
  </si>
  <si>
    <t>돌출</t>
  </si>
  <si>
    <t>마검</t>
  </si>
  <si>
    <t>강타</t>
    <phoneticPr fontId="1" type="noConversion"/>
  </si>
  <si>
    <t>Character</t>
  </si>
  <si>
    <t>100공통
4번째자리 = 몬스터의 등급 2=일반 3=정예 4=중보스 5=보스
5,6 번째자리 = 액트구분 01~99
7~9번째자리 = 순번</t>
  </si>
  <si>
    <t>한글이름</t>
  </si>
  <si>
    <t>영문이름</t>
  </si>
  <si>
    <t>Class Type
0:버서커
1:데몬헌터
2:아칸
3:나이트
4:강아지NPC
99:몬스터</t>
  </si>
  <si>
    <t>클래스 생성 시 Slot Open 여부
-1:관계없음
0: 닫힘
1: 열림</t>
  </si>
  <si>
    <t>타 클래스 생성 시 확정레벨 생성 조건
(Cb_SlotOpen 의 값이 "0"인 클래스를 열어주는)</t>
  </si>
  <si>
    <t>클래스별 최초 생성시 주어지는 레벨
(복귀 이벤트 등에 추후활용:확장성)</t>
  </si>
  <si>
    <t>클래스별 기본외형 구성 중
얼굴(초상화?)
해당 인덱스</t>
  </si>
  <si>
    <t>클래스별 기본외형 구성 중
Avatar Table의
기본 머리(투구) 인덱스
PartsModelPrefabCode</t>
  </si>
  <si>
    <t>클래스별 기본외형 구성 중
Avatar Table의
기본 몸통 인덱스
PartsModelPrefabCode</t>
  </si>
  <si>
    <t>클래스별 기본외형 구성 중
Avatar Table의
기본 무기(양손) 인덱스
PartsModelPrefabCode</t>
  </si>
  <si>
    <t>듀얼 무기 클래스인경우
클래스별 기본외형 구성 중
Avatar Table의
기본 무기 인덱스
PartsModelPrefabCode</t>
  </si>
  <si>
    <t>해당 클래스가 AIPC로 전활될 경우,
사용되는 AI 그룹 인덱스
AI관련 테이블에 해당 AI인덱스 값
(AIPC와 몬스터 통합 AI테이블참조)</t>
  </si>
  <si>
    <t>기본대화 그룹 인덱스 (텍스트로 구성된 번역전용 테이블과 연동)
(추후 클래스별 게임 진행시 각각의
스토리에 맞게, Story_Dialog 테이블의 클래스별 그룹 값)
그룹 값에 각 클래스가 레벨 달성, 조건 만족에 따라 Cut Scene 등장할 수 있게, 그리고 해당 대화를 구성할 수 있게</t>
  </si>
  <si>
    <t>enum : 
sbyte : 
Define.Character.eClass</t>
  </si>
  <si>
    <t>Cb_korName</t>
  </si>
  <si>
    <t>Cb_EngName</t>
  </si>
  <si>
    <t>Name</t>
  </si>
  <si>
    <t>ClassTypeNumber</t>
  </si>
  <si>
    <t>SlotOpen</t>
  </si>
  <si>
    <t>SlotOpenLevel</t>
  </si>
  <si>
    <t>CreateLevel</t>
  </si>
  <si>
    <t>PrefabForGamePlay</t>
  </si>
  <si>
    <t>UICharacterRatio</t>
  </si>
  <si>
    <t>DefaultPartsCodeFace</t>
  </si>
  <si>
    <t>DefaultPartsCodeHead</t>
  </si>
  <si>
    <t>DefaultPartsCodeBody</t>
  </si>
  <si>
    <t>DefaultPartsCodeWeapon</t>
  </si>
  <si>
    <t>DefaultPartsCodeSubweapon</t>
  </si>
  <si>
    <t>DefaultPartsCodeSpecial</t>
  </si>
  <si>
    <t>IconImageName</t>
  </si>
  <si>
    <t>AIGroup</t>
  </si>
  <si>
    <t>DialogID</t>
  </si>
  <si>
    <t>버서커(플레이어 캐릭터)</t>
  </si>
  <si>
    <t>Berserker</t>
  </si>
  <si>
    <t>character_berserker_player</t>
  </si>
  <si>
    <t>icon_character_inq</t>
  </si>
  <si>
    <t>데몬헌터(플레이어 캐릭터)</t>
  </si>
  <si>
    <t>DemonHunter</t>
  </si>
  <si>
    <t>character_demonhunter_player</t>
  </si>
  <si>
    <t>icon_character_wit</t>
  </si>
  <si>
    <t>아칸(플레이어 캐릭터)</t>
  </si>
  <si>
    <t>Archon</t>
  </si>
  <si>
    <t>character_archon_player</t>
  </si>
  <si>
    <t>icon_character_sai</t>
  </si>
  <si>
    <t>나이트(플레이어 캐릭터)</t>
  </si>
  <si>
    <t>Knight</t>
  </si>
  <si>
    <t>character_knight_player</t>
  </si>
  <si>
    <t>icon_character_knight</t>
  </si>
  <si>
    <t>None</t>
  </si>
  <si>
    <t>None_Data</t>
  </si>
  <si>
    <t>피그미(정예)</t>
  </si>
  <si>
    <t>피그마(정예)</t>
  </si>
  <si>
    <t>이오리아워리어</t>
  </si>
  <si>
    <t>이오리아워리어(정예)</t>
  </si>
  <si>
    <t>이오리아헌터</t>
  </si>
  <si>
    <t>이오리아헌터(정예)</t>
  </si>
  <si>
    <t>이오리아위자드</t>
  </si>
  <si>
    <t>이오리아위자드(정예)</t>
  </si>
  <si>
    <t>퀸투스</t>
  </si>
  <si>
    <t>저글링 같이 생긴 근접쫄</t>
  </si>
  <si>
    <t>저글링 같이 생긴 근접쫄(정예)</t>
  </si>
  <si>
    <t>2족 쥐 석궁 쏨</t>
  </si>
  <si>
    <t>2족 쥐 석궁 쏨(정예)</t>
  </si>
  <si>
    <t>고블린처럼 생겨서 돌던짐</t>
  </si>
  <si>
    <t>고블린처럼 생겨서 돌던짐(정예)</t>
  </si>
  <si>
    <t>녹색근접괴물(녹턴처럼생김)</t>
  </si>
  <si>
    <t>녹색근접괴물(녹턴처럼생김)정예</t>
  </si>
  <si>
    <t>늑대인간(창던지기)</t>
  </si>
  <si>
    <t>늑대인간(창던지기)정예</t>
  </si>
  <si>
    <t>머리 2개 뚱땡이 오우거</t>
  </si>
  <si>
    <t>발록</t>
  </si>
  <si>
    <t>해골병사 칼</t>
  </si>
  <si>
    <t>해골병사 칼(정예)</t>
  </si>
  <si>
    <t>해골병사 활</t>
  </si>
  <si>
    <t>해골병사 활(정예)</t>
  </si>
  <si>
    <t>이교도 전사</t>
  </si>
  <si>
    <t>이교도 사제</t>
  </si>
  <si>
    <t>해골법사</t>
  </si>
  <si>
    <t>해골법사(정예)</t>
  </si>
  <si>
    <t>이교도 전사(정예)</t>
  </si>
  <si>
    <t>이교도 사제(정예)</t>
  </si>
  <si>
    <t>액트3 중보 쿠이안</t>
  </si>
  <si>
    <t>액트3 보스 멜황제</t>
  </si>
  <si>
    <t>액트4 하급 근거리 몬스터</t>
  </si>
  <si>
    <t>액트4 하급 근거리 몬스터(정예)</t>
  </si>
  <si>
    <t>액트4 하급 원거리 몬스터</t>
  </si>
  <si>
    <t>액트4 하급 원거리 몬스터(정예)</t>
  </si>
  <si>
    <t>액트4 중급 근거리 몬스터</t>
  </si>
  <si>
    <t>액트4 중급 원거리 몬스터</t>
  </si>
  <si>
    <t>액트4 중급 암살자몬스터</t>
  </si>
  <si>
    <t>액트4 중급 암살자몬스터(정예)</t>
  </si>
  <si>
    <t>액트4 중급 근거리 몬스터(정예)</t>
  </si>
  <si>
    <t>액트4 중급 원거리 몬스터(정예)</t>
  </si>
  <si>
    <t>액트4 중간보스 드레이크</t>
  </si>
  <si>
    <t>액트4 보스로난</t>
  </si>
  <si>
    <t>액트4 보스로난의 개</t>
  </si>
  <si>
    <t>액트5 하급 근거리 몬스터</t>
  </si>
  <si>
    <t>액트5 하급 근거리 몬스터(정예)</t>
  </si>
  <si>
    <t>액트5 하급 원거리 몬스터</t>
  </si>
  <si>
    <t>액트5 하급 원거리 몬스터(정예)</t>
  </si>
  <si>
    <t>액트5 중급 근거리 몬스터</t>
  </si>
  <si>
    <t>액트5 중급 근거리 몬스터(정예)</t>
  </si>
  <si>
    <t>액트5 중급 원거리 몬스터</t>
  </si>
  <si>
    <t>액트5 중급 원거리 몬스터(정예)</t>
  </si>
  <si>
    <t>액트5 중상급 법사형 몬스터</t>
  </si>
  <si>
    <t>액트5 중상급 법사형 몬스터(정예)</t>
  </si>
  <si>
    <t>액트5 트리케라(중보스)</t>
  </si>
  <si>
    <t>액트5 서리고룡(보스)</t>
  </si>
  <si>
    <t>액트6 하급 근거리 몬스터</t>
  </si>
  <si>
    <t>액트6 하급 근거리 몬스터(정예)</t>
  </si>
  <si>
    <t>액트6 하급 원거리 몬스터</t>
  </si>
  <si>
    <t>액트6 하급 원거리 몬스터(정예)</t>
  </si>
  <si>
    <t>액트6 중급 근거리 몬스터</t>
  </si>
  <si>
    <t>액트6 중급 근거리 몬스터(정예)</t>
  </si>
  <si>
    <t>액트6 중급 원거리 몬스터</t>
  </si>
  <si>
    <t>액트6 중급 원거리 몬스터(정예)</t>
  </si>
  <si>
    <t>액트6 중상급 몬스터</t>
  </si>
  <si>
    <t>액트6 중상급 몬스터(정예)</t>
  </si>
  <si>
    <t>액트6 중보스</t>
  </si>
  <si>
    <t>액트6 보스</t>
  </si>
  <si>
    <t>액트7 하급 근거리 몬스터</t>
  </si>
  <si>
    <t>액트7 하급 근거리 몬스터(정예)</t>
  </si>
  <si>
    <t>액트7 하급 원거리 몬스터</t>
  </si>
  <si>
    <t>액트7 하급 원거리 몬스터(정예)</t>
  </si>
  <si>
    <t>액트7 중급 근거리 몬스터</t>
  </si>
  <si>
    <t>액트7 중급 근거리 몬스터(정예)</t>
  </si>
  <si>
    <t>액트7 중급 원거리 몬스터</t>
  </si>
  <si>
    <t>액트7 중급 원거리 몬스터(정예)</t>
  </si>
  <si>
    <t>액트7 중상급 몬스터</t>
  </si>
  <si>
    <t>액트7 중상급 몬스터(정예)</t>
  </si>
  <si>
    <t>액트7 중보스</t>
  </si>
  <si>
    <t>액트7 보스</t>
  </si>
  <si>
    <t>액트8 하급 근거리 몬스터</t>
  </si>
  <si>
    <t>액트8 하급 원거리 몬스터</t>
  </si>
  <si>
    <t>액트8 증급 근거리 몬스터</t>
  </si>
  <si>
    <t>액트8 증급 원거리 몬스터</t>
  </si>
  <si>
    <t>액트8 중상급 몬스터</t>
  </si>
  <si>
    <t>액트8 중보스 몬스터</t>
  </si>
  <si>
    <t>액트8 보스 몬스터</t>
  </si>
  <si>
    <t>NPC 강아지</t>
  </si>
  <si>
    <t>DogNpc</t>
  </si>
  <si>
    <t>dog_npc</t>
  </si>
  <si>
    <t>액트1 나무 히드라</t>
  </si>
  <si>
    <t>액트1 나무 히드라(정예)</t>
  </si>
  <si>
    <t>액트3 그림자 나가</t>
  </si>
  <si>
    <t>액트3 그림자 나가(정예)</t>
  </si>
  <si>
    <t>액트4 불인</t>
  </si>
  <si>
    <t>액트4 불인(정예)</t>
  </si>
  <si>
    <t>액트5 미아스튜터 - 용족라쿠니</t>
  </si>
  <si>
    <t>액트5 미아스튜터 - 용족라쿠니(정예)</t>
  </si>
  <si>
    <t>액트6 미이라 제사장</t>
  </si>
  <si>
    <t>액트6 미이라 제사장(정예)</t>
  </si>
  <si>
    <t>액트7 얼음 가고일</t>
  </si>
  <si>
    <t>액트7 얼음 가고일(정예)</t>
  </si>
  <si>
    <t>액트8 해골왕</t>
  </si>
  <si>
    <t>액트8 해골왕(정예)</t>
  </si>
  <si>
    <t>액트8 하급 근거리 몬스터(정예)</t>
  </si>
  <si>
    <t>액트8 하급 원거리 몬스터(정예)</t>
  </si>
  <si>
    <t>액트8 증급 근거리 몬스터(정예)</t>
  </si>
  <si>
    <t>액트8 증급 원거리 몬스터(정예)</t>
  </si>
  <si>
    <t>액트8 중상급 몬스터(정예)</t>
  </si>
  <si>
    <t>액트1-일반 시체청소부 피구르</t>
  </si>
  <si>
    <t>액트1-일반 명사수 오디세우스</t>
  </si>
  <si>
    <t>액트2-일반 사악한 베아루스</t>
  </si>
  <si>
    <t>액트2-일반 공포의 누크던</t>
  </si>
  <si>
    <t>액트3-일반 교살자 그리모크</t>
  </si>
  <si>
    <t>액트3-일반 파괴의 르다존</t>
  </si>
  <si>
    <t>액트1-중보스 나무 히드라</t>
  </si>
  <si>
    <t>액트2-중보스 쿠굴자</t>
  </si>
  <si>
    <t>액트3-중보스 쿠이안</t>
  </si>
  <si>
    <t>액트4-일반 중급 어쌔신</t>
  </si>
  <si>
    <t>액트4-중보스 드레이크</t>
  </si>
  <si>
    <t>액트5-일반 미아스튜터 용족라쿠니</t>
  </si>
  <si>
    <t>액트5-중보스 케라버그</t>
  </si>
  <si>
    <t>액트6-중보스</t>
  </si>
  <si>
    <t>액트7-중보스</t>
  </si>
  <si>
    <t>액트8-중보스</t>
  </si>
  <si>
    <t>액트1-보스 퀸투스</t>
  </si>
  <si>
    <t>액트2-보스 발록</t>
  </si>
  <si>
    <t>액트3-보스 멜황제</t>
  </si>
  <si>
    <t>액트4-보스 브로스난</t>
  </si>
  <si>
    <t>액트5-보스 썬더드래곤</t>
  </si>
  <si>
    <t>액트6-보스</t>
  </si>
  <si>
    <t>액트7-보스</t>
  </si>
  <si>
    <t>액트8-보스</t>
  </si>
  <si>
    <t>BattleTick</t>
    <phoneticPr fontId="1" type="noConversion"/>
  </si>
  <si>
    <t xml:space="preserve">판단자가 사용하는 ApplyA*I 입니다. </t>
    <phoneticPr fontId="4" type="noConversion"/>
  </si>
  <si>
    <t xml:space="preserve">헬프, 자폭,소환의 경우 대상자는 MainAI 에서 ApplyTargetType 의 ApplyTarget 에게 사용되어지는 스킬이며, A*I 발동자가 시전자입니다. </t>
    <phoneticPr fontId="4" type="noConversion"/>
  </si>
  <si>
    <t>Comments</t>
    <phoneticPr fontId="4" type="noConversion"/>
  </si>
  <si>
    <t>ApplyAI</t>
    <phoneticPr fontId="1" type="noConversion"/>
  </si>
  <si>
    <t>*발동 AI인덱스*
MainAIInfo 의 ApplyAI 테이블에 관련 AI 를 설정한다. 해당 시트의ApplyAI[Group]와 매칭</t>
    <phoneticPr fontId="4" type="noConversion"/>
  </si>
  <si>
    <t>Character</t>
    <phoneticPr fontId="4" type="noConversion"/>
  </si>
  <si>
    <t>SkillCode</t>
  </si>
  <si>
    <t>ApplyAI 에서 사용되는 스킬 코드 연동.</t>
    <phoneticPr fontId="1" type="noConversion"/>
  </si>
  <si>
    <t>BattleTick</t>
    <phoneticPr fontId="1" type="noConversion"/>
  </si>
  <si>
    <t>결정된 적용대상( ApplyTarget) 기준으로 6범위 내에 있는 3명(이상일 경우 거리가 가까운 기준으로 선택)에게 도움요청</t>
    <phoneticPr fontId="4" type="noConversion"/>
  </si>
  <si>
    <t>AlignRange</t>
    <phoneticPr fontId="1" type="noConversion"/>
  </si>
  <si>
    <r>
      <t xml:space="preserve">*AI인덱스(메인)*
PlayerInfo의 Character 테이블 </t>
    </r>
    <r>
      <rPr>
        <strike/>
        <sz val="10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GeneralTypeCode 의 개체가 갖는 메인 인공지능 그룹 인덱스 : GTC와 동일하게 값을 정하여 관리가 편하도록 한다.</t>
    </r>
    <phoneticPr fontId="4" type="noConversion"/>
  </si>
  <si>
    <t>MonsterStandardStatus</t>
  </si>
  <si>
    <t>1.027</t>
  </si>
  <si>
    <t>1.04</t>
  </si>
  <si>
    <t>레벨 표준</t>
  </si>
  <si>
    <t>기본체력</t>
  </si>
  <si>
    <t>5초마다 체력회복량</t>
  </si>
  <si>
    <t>활력충전도
(몬스터사용안함)</t>
  </si>
  <si>
    <t>몬스터 기본공격력</t>
  </si>
  <si>
    <t>몬스터공격속도</t>
  </si>
  <si>
    <t>일반 1레벨 표준</t>
  </si>
  <si>
    <t>일반 2레벨 표준</t>
  </si>
  <si>
    <t>일반 3레벨 표준</t>
  </si>
  <si>
    <t>일반 4레벨 표준</t>
  </si>
  <si>
    <t>일반 5레벨 표준</t>
  </si>
  <si>
    <t>일반 6레벨 표준</t>
  </si>
  <si>
    <t>일반 7레벨 표준</t>
  </si>
  <si>
    <t>일반 8레벨 표준</t>
  </si>
  <si>
    <t>일반 9레벨 표준</t>
  </si>
  <si>
    <t>일반 10레벨 표준</t>
  </si>
  <si>
    <t>일반 11레벨 표준</t>
  </si>
  <si>
    <t>일반 12레벨 표준</t>
  </si>
  <si>
    <t>일반 13레벨 표준</t>
  </si>
  <si>
    <t>일반 14레벨 표준</t>
  </si>
  <si>
    <t>일반 15레벨 표준</t>
  </si>
  <si>
    <t>일반 16레벨 표준</t>
  </si>
  <si>
    <t>일반 17레벨 표준</t>
  </si>
  <si>
    <t>일반 18레벨 표준</t>
  </si>
  <si>
    <t>일반 19레벨 표준</t>
  </si>
  <si>
    <t>일반 20레벨 표준</t>
  </si>
  <si>
    <t>일반 21레벨 표준</t>
  </si>
  <si>
    <t>일반 22레벨 표준</t>
  </si>
  <si>
    <t>일반 23레벨 표준</t>
  </si>
  <si>
    <t>일반 24레벨 표준</t>
  </si>
  <si>
    <t>일반 25레벨 표준</t>
  </si>
  <si>
    <t>일반 26레벨 표준</t>
  </si>
  <si>
    <t>일반 27레벨 표준</t>
  </si>
  <si>
    <t>일반 28레벨 표준</t>
  </si>
  <si>
    <t>일반 29레벨 표준</t>
  </si>
  <si>
    <t>일반 30레벨 표준</t>
  </si>
  <si>
    <t>일반 31레벨 표준</t>
  </si>
  <si>
    <t>일반 32레벨 표준</t>
  </si>
  <si>
    <t>일반 33레벨 표준</t>
  </si>
  <si>
    <t>일반 34레벨 표준</t>
  </si>
  <si>
    <t>일반 35레벨 표준</t>
  </si>
  <si>
    <t>일반 36레벨 표준</t>
  </si>
  <si>
    <t>일반 37레벨 표준</t>
  </si>
  <si>
    <t>일반 38레벨 표준</t>
  </si>
  <si>
    <t>일반 39레벨 표준</t>
  </si>
  <si>
    <t>일반 40레벨 표준</t>
  </si>
  <si>
    <t>일반 41레벨 표준</t>
  </si>
  <si>
    <t>일반 42레벨 표준</t>
  </si>
  <si>
    <t>일반 43레벨 표준</t>
  </si>
  <si>
    <t>일반 44레벨 표준</t>
  </si>
  <si>
    <t>일반 45레벨 표준</t>
  </si>
  <si>
    <t>일반 46레벨 표준</t>
  </si>
  <si>
    <t>일반 47레벨 표준</t>
  </si>
  <si>
    <t>일반 48레벨 표준</t>
  </si>
  <si>
    <t>일반 49레벨 표준</t>
  </si>
  <si>
    <t>일반 50레벨 표준</t>
  </si>
  <si>
    <t>일반 51레벨 표준</t>
  </si>
  <si>
    <t>일반 52레벨 표준</t>
  </si>
  <si>
    <t>일반 53레벨 표준</t>
  </si>
  <si>
    <t>일반 54레벨 표준</t>
  </si>
  <si>
    <t>일반 55레벨 표준</t>
  </si>
  <si>
    <t>일반 56레벨 표준</t>
  </si>
  <si>
    <t>일반 57레벨 표준</t>
  </si>
  <si>
    <t>일반 58레벨 표준</t>
  </si>
  <si>
    <t>일반 59레벨 표준</t>
  </si>
  <si>
    <t>일반 60레벨 표준</t>
  </si>
  <si>
    <t>일반 61레벨 표준</t>
  </si>
  <si>
    <t>일반 62레벨 표준</t>
  </si>
  <si>
    <t>일반 63레벨 표준</t>
  </si>
  <si>
    <t>일반 64레벨 표준</t>
  </si>
  <si>
    <t>일반 65레벨 표준</t>
  </si>
  <si>
    <t>일반 66레벨 표준</t>
  </si>
  <si>
    <t>일반 67레벨 표준</t>
  </si>
  <si>
    <t>일반 68레벨 표준</t>
  </si>
  <si>
    <t>일반 69레벨 표준</t>
  </si>
  <si>
    <t>일반 70레벨 표준</t>
  </si>
  <si>
    <t>일반 71레벨 표준</t>
  </si>
  <si>
    <t>일반 72레벨 표준</t>
  </si>
  <si>
    <t>일반 73레벨 표준</t>
  </si>
  <si>
    <t>일반 74레벨 표준</t>
  </si>
  <si>
    <t>일반 75레벨 표준</t>
  </si>
  <si>
    <t>일반 76레벨 표준</t>
  </si>
  <si>
    <t>일반 77레벨 표준</t>
  </si>
  <si>
    <t>일반 78레벨 표준</t>
  </si>
  <si>
    <t>일반 79레벨 표준</t>
  </si>
  <si>
    <t>일반 80레벨 표준</t>
  </si>
  <si>
    <t>일반 81레벨 표준</t>
  </si>
  <si>
    <t>균열 101레벨 표준</t>
  </si>
  <si>
    <t>균열 102레벨 표준</t>
  </si>
  <si>
    <t>균열 103레벨 표준</t>
  </si>
  <si>
    <t>균열 104레벨 표준</t>
  </si>
  <si>
    <t>균열 105레벨 표준</t>
  </si>
  <si>
    <t>균열 106레벨 표준</t>
  </si>
  <si>
    <t>균열 107레벨 표준</t>
  </si>
  <si>
    <t>균열 108레벨 표준</t>
  </si>
  <si>
    <t>균열 109레벨 표준</t>
  </si>
  <si>
    <t>균열 110레벨 표준</t>
  </si>
  <si>
    <t>균열 111레벨 표준</t>
  </si>
  <si>
    <t>균열 112레벨 표준</t>
  </si>
  <si>
    <t>균열 113레벨 표준</t>
  </si>
  <si>
    <t>균열 114레벨 표준</t>
  </si>
  <si>
    <t>균열 115레벨 표준</t>
  </si>
  <si>
    <t>균열 116레벨 표준</t>
  </si>
  <si>
    <t>균열 117레벨 표준</t>
  </si>
  <si>
    <t>균열 118레벨 표준</t>
  </si>
  <si>
    <t>균열 119레벨 표준</t>
  </si>
  <si>
    <t>균열 120레벨 표준</t>
  </si>
  <si>
    <t>균열 121레벨 표준</t>
  </si>
  <si>
    <t>균열 122레벨 표준</t>
  </si>
  <si>
    <t>균열 123레벨 표준</t>
  </si>
  <si>
    <t>균열 124레벨 표준</t>
  </si>
  <si>
    <t>균열 125레벨 표준</t>
  </si>
  <si>
    <t>균열 126레벨 표준</t>
  </si>
  <si>
    <t>균열 127레벨 표준</t>
  </si>
  <si>
    <t>균열 128레벨 표준</t>
  </si>
  <si>
    <t>균열 129레벨 표준</t>
  </si>
  <si>
    <t>균열 130레벨 표준</t>
  </si>
  <si>
    <t>균열 131레벨 표준</t>
  </si>
  <si>
    <t>균열 132레벨 표준</t>
  </si>
  <si>
    <t>균열 133레벨 표준</t>
  </si>
  <si>
    <t>균열 134레벨 표준</t>
  </si>
  <si>
    <t>균열 135레벨 표준</t>
  </si>
  <si>
    <t>균열 136레벨 표준</t>
  </si>
  <si>
    <t>균열 137레벨 표준</t>
  </si>
  <si>
    <t>균열 138레벨 표준</t>
  </si>
  <si>
    <t>균열 139레벨 표준</t>
  </si>
  <si>
    <t>균열 140레벨 표준</t>
  </si>
  <si>
    <t>균열 141레벨 표준</t>
  </si>
  <si>
    <t>균열 142레벨 표준</t>
  </si>
  <si>
    <t>균열 143레벨 표준</t>
  </si>
  <si>
    <t>균열 144레벨 표준</t>
  </si>
  <si>
    <t>균열 145레벨 표준</t>
  </si>
  <si>
    <t>균열 146레벨 표준</t>
  </si>
  <si>
    <t>균열 147레벨 표준</t>
  </si>
  <si>
    <t>균열 148레벨 표준</t>
  </si>
  <si>
    <t>균열 149레벨 표준</t>
  </si>
  <si>
    <t>균열 150레벨 표준</t>
  </si>
  <si>
    <t>균열 151레벨 표준</t>
  </si>
  <si>
    <t>균열 152레벨 표준</t>
  </si>
  <si>
    <t>균열 153레벨 표준</t>
  </si>
  <si>
    <t>균열 154레벨 표준</t>
  </si>
  <si>
    <t>균열 155레벨 표준</t>
  </si>
  <si>
    <t>균열 156레벨 표준</t>
  </si>
  <si>
    <t>균열 157레벨 표준</t>
  </si>
  <si>
    <t>균열 158레벨 표준</t>
  </si>
  <si>
    <t>균열 159레벨 표준</t>
  </si>
  <si>
    <t>균열 160레벨 표준</t>
  </si>
  <si>
    <t>균열 161레벨 표준</t>
  </si>
  <si>
    <t>균열 162레벨 표준</t>
  </si>
  <si>
    <t>균열 163레벨 표준</t>
  </si>
  <si>
    <t>균열 164레벨 표준</t>
  </si>
  <si>
    <t>균열 165레벨 표준</t>
  </si>
  <si>
    <t>균열 166레벨 표준</t>
  </si>
  <si>
    <t>초월 201레벨 표준</t>
  </si>
  <si>
    <t>초월 202레벨 표준</t>
  </si>
  <si>
    <t>초월 203레벨 표준</t>
  </si>
  <si>
    <t>초월 204레벨 표준</t>
  </si>
  <si>
    <t>초월 205레벨 표준</t>
  </si>
  <si>
    <t>초월 206레벨 표준</t>
  </si>
  <si>
    <t>초월 207레벨 표준</t>
  </si>
  <si>
    <t>초월 208레벨 표준</t>
  </si>
  <si>
    <t>초월 209레벨 표준</t>
  </si>
  <si>
    <t>초월 210레벨 표준</t>
  </si>
  <si>
    <t>초월 211레벨 표준</t>
  </si>
  <si>
    <t>초월 212레벨 표준</t>
  </si>
  <si>
    <t>초월 213레벨 표준</t>
  </si>
  <si>
    <t>초월 214레벨 표준</t>
  </si>
  <si>
    <t>초월 215레벨 표준</t>
  </si>
  <si>
    <t>초월 216레벨 표준</t>
  </si>
  <si>
    <t>초월 217레벨 표준</t>
  </si>
  <si>
    <t>초월 218레벨 표준</t>
  </si>
  <si>
    <t>초월 219레벨 표준</t>
  </si>
  <si>
    <t>초월 220레벨 표준</t>
  </si>
  <si>
    <t>초월 221레벨 표준</t>
  </si>
  <si>
    <t>초월 222레벨 표준</t>
  </si>
  <si>
    <t>초월 223레벨 표준</t>
  </si>
  <si>
    <t>초월 224레벨 표준</t>
  </si>
  <si>
    <t>초월 225레벨 표준</t>
  </si>
  <si>
    <t>초월 226레벨 표준</t>
  </si>
  <si>
    <t>초월 227레벨 표준</t>
  </si>
  <si>
    <t>초월 228레벨 표준</t>
  </si>
  <si>
    <t>초월 229레벨 표준</t>
  </si>
  <si>
    <t>초월 230레벨 표준</t>
  </si>
  <si>
    <t>초월 231레벨 표준</t>
  </si>
  <si>
    <t>초월 232레벨 표준</t>
  </si>
  <si>
    <t>초월 233레벨 표준</t>
  </si>
  <si>
    <t>초월 234레벨 표준</t>
  </si>
  <si>
    <t>초월 235레벨 표준</t>
  </si>
  <si>
    <t>초월 236레벨 표준</t>
  </si>
  <si>
    <t>초월 237레벨 표준</t>
  </si>
  <si>
    <t>초월 238레벨 표준</t>
  </si>
  <si>
    <t>초월 239레벨 표준</t>
  </si>
  <si>
    <t>초월 240레벨 표준</t>
  </si>
  <si>
    <t>초월 241레벨 표준</t>
  </si>
  <si>
    <t>초월 242레벨 표준</t>
  </si>
  <si>
    <t>초월 243레벨 표준</t>
  </si>
  <si>
    <t>초월 244레벨 표준</t>
  </si>
  <si>
    <t>초월 245레벨 표준</t>
  </si>
  <si>
    <t>초월 246레벨 표준</t>
  </si>
  <si>
    <t>초월 247레벨 표준</t>
  </si>
  <si>
    <t>초월 248레벨 표준</t>
  </si>
  <si>
    <t>초월 249레벨 표준</t>
  </si>
  <si>
    <t>초월 250레벨 표준</t>
  </si>
  <si>
    <t>초월 251레벨 표준</t>
  </si>
  <si>
    <t>초월 252레벨 표준</t>
  </si>
  <si>
    <t>초월 253레벨 표준</t>
  </si>
  <si>
    <t>초월 254레벨 표준</t>
  </si>
  <si>
    <t>초월 255레벨 표준</t>
  </si>
  <si>
    <t>초월 256레벨 표준</t>
  </si>
  <si>
    <t>초월 257레벨 표준</t>
  </si>
  <si>
    <t>초월 258레벨 표준</t>
  </si>
  <si>
    <t>초월 259레벨 표준</t>
  </si>
  <si>
    <t>초월 260레벨 표준</t>
  </si>
  <si>
    <t>초월 261레벨 표준</t>
  </si>
  <si>
    <t>초월 262레벨 표준</t>
  </si>
  <si>
    <t>초월 263레벨 표준</t>
  </si>
  <si>
    <t>초월 264레벨 표준</t>
  </si>
  <si>
    <t>초월 265레벨 표준</t>
  </si>
  <si>
    <t>초월 266레벨 표준</t>
  </si>
  <si>
    <t>몬스터 개체가 적군개체를 인식하는 범위 기본값 설정 필드.(단위 M, Radius 반지름)</t>
    <phoneticPr fontId="4" type="noConversion"/>
  </si>
  <si>
    <t>Skill</t>
  </si>
  <si>
    <t>enum : 
sbyte : 
eSkillAffiliation</t>
  </si>
  <si>
    <t>enum : 
sbyte : 
TableEnum.ESkillType</t>
  </si>
  <si>
    <t>SkillGroupCode</t>
  </si>
  <si>
    <t>SkillNameTextCode</t>
  </si>
  <si>
    <t>SkillDescTextCode</t>
  </si>
  <si>
    <t>CharacterCode</t>
  </si>
  <si>
    <t>OpenState</t>
  </si>
  <si>
    <t>OpenLevel</t>
  </si>
  <si>
    <t>Index</t>
  </si>
  <si>
    <t>SkillAffiliation</t>
  </si>
  <si>
    <t>ActionName</t>
  </si>
  <si>
    <t>SkillActionTime</t>
  </si>
  <si>
    <t>SubSkillStartTime</t>
  </si>
  <si>
    <t>Range</t>
  </si>
  <si>
    <t>IsCombo</t>
  </si>
  <si>
    <t>ComboResetDelay</t>
  </si>
  <si>
    <t>RotateToNearEnemy</t>
  </si>
  <si>
    <t>CameraTrigger</t>
  </si>
  <si>
    <t>버서커 기본공격1</t>
  </si>
  <si>
    <t>Physical</t>
  </si>
  <si>
    <t>combo1</t>
  </si>
  <si>
    <t>버서커 기본공격2</t>
  </si>
  <si>
    <t>combo2</t>
  </si>
  <si>
    <t>버서커 기본공격3</t>
  </si>
  <si>
    <t>combo3</t>
  </si>
  <si>
    <t>버서커 기본공격4</t>
  </si>
  <si>
    <t>combo4</t>
  </si>
  <si>
    <t>버서커 기본공격5</t>
  </si>
  <si>
    <t>combo5</t>
  </si>
  <si>
    <t>휘두르기</t>
  </si>
  <si>
    <t>Active</t>
  </si>
  <si>
    <t>skill1_A</t>
  </si>
  <si>
    <t>Berserker_Brandish</t>
  </si>
  <si>
    <t>버서커 바람 가르기</t>
  </si>
  <si>
    <t>Magical</t>
  </si>
  <si>
    <t>skill1_B</t>
  </si>
  <si>
    <t>Berserker_WindSlash</t>
  </si>
  <si>
    <t>파쇄기</t>
  </si>
  <si>
    <t>skill1_C</t>
  </si>
  <si>
    <t>흡혈귀</t>
  </si>
  <si>
    <t>skill2_A</t>
  </si>
  <si>
    <t>버서커 날카로운 포효</t>
  </si>
  <si>
    <t>skill2_B</t>
  </si>
  <si>
    <t>쇠꼬챙이</t>
  </si>
  <si>
    <t>skill2_C</t>
  </si>
  <si>
    <t>소용돌이</t>
  </si>
  <si>
    <t>skill3_A</t>
  </si>
  <si>
    <t>버서커 거센돌풍</t>
  </si>
  <si>
    <t>skill3_B</t>
  </si>
  <si>
    <t>skill3_C</t>
  </si>
  <si>
    <t>Berserker_Berserk</t>
  </si>
  <si>
    <t>포획</t>
  </si>
  <si>
    <t>skill4_A</t>
  </si>
  <si>
    <t>Berserker_Capture</t>
  </si>
  <si>
    <t>붕산격</t>
  </si>
  <si>
    <t>skill4_B</t>
  </si>
  <si>
    <t>Berserker_GiantDescent</t>
  </si>
  <si>
    <t>버서커 난도질</t>
  </si>
  <si>
    <t>skill4_C</t>
  </si>
  <si>
    <t>Berserker_InsaneSlash</t>
  </si>
  <si>
    <t>버서커 대쉬</t>
  </si>
  <si>
    <t>dash</t>
  </si>
  <si>
    <t>Dash_Camera</t>
  </si>
  <si>
    <t>데몬헌터 기본공격1</t>
  </si>
  <si>
    <t>데몬헌터 기본공격2</t>
  </si>
  <si>
    <t>데몬헌터 기본공격3</t>
  </si>
  <si>
    <t>난사</t>
  </si>
  <si>
    <t>Bullet_Fire</t>
  </si>
  <si>
    <t>화살비</t>
  </si>
  <si>
    <t>연사</t>
  </si>
  <si>
    <t>중독탄</t>
  </si>
  <si>
    <t>산탄</t>
  </si>
  <si>
    <t>관통사격</t>
  </si>
  <si>
    <t>융단폭격</t>
  </si>
  <si>
    <t>생존본능</t>
  </si>
  <si>
    <t>명사수</t>
  </si>
  <si>
    <t>환영난사</t>
  </si>
  <si>
    <t>Demonhunter_BarrageofPhantoms</t>
  </si>
  <si>
    <t>집중포화</t>
  </si>
  <si>
    <t>Archon_TheLastMoonlight</t>
  </si>
  <si>
    <t>파이널샷</t>
  </si>
  <si>
    <t>BackGround_Hide</t>
  </si>
  <si>
    <t>데몬헌터 대쉬</t>
  </si>
  <si>
    <t>아칸 기본공격1</t>
  </si>
  <si>
    <t>아칸 기본공격2</t>
  </si>
  <si>
    <t>아칸 기본공격3</t>
  </si>
  <si>
    <t>소각</t>
  </si>
  <si>
    <t>화염구</t>
  </si>
  <si>
    <t>달빛회오리</t>
  </si>
  <si>
    <t>유성</t>
  </si>
  <si>
    <t>연쇄번개</t>
  </si>
  <si>
    <t>눈보라</t>
  </si>
  <si>
    <t>초월</t>
  </si>
  <si>
    <t>순간이동</t>
  </si>
  <si>
    <t>서리갑옷</t>
  </si>
  <si>
    <t>만월</t>
  </si>
  <si>
    <t>만개</t>
  </si>
  <si>
    <t>마지막 달빛</t>
  </si>
  <si>
    <t>아칸 대쉬</t>
  </si>
  <si>
    <t>아칸 소환수 아이스골렘 일반공격 1</t>
  </si>
  <si>
    <t>attack_01</t>
  </si>
  <si>
    <t>이오니아 워리어 기본 공격1</t>
  </si>
  <si>
    <t>이오니아 헌터 기본 공격1</t>
  </si>
  <si>
    <t>피그미 근접 일반 공격</t>
  </si>
  <si>
    <t>피그마 원거리 일반 공격</t>
  </si>
  <si>
    <t>이오리아 위자드 일반 공격</t>
  </si>
  <si>
    <t>이오니아 워리어(정예) 기본 공격</t>
  </si>
  <si>
    <t>이오니아 워리어(정예) 스킬1 돌진</t>
  </si>
  <si>
    <t>skill_01</t>
  </si>
  <si>
    <t>이오니아 헌터(정예) 기본 공격</t>
  </si>
  <si>
    <t>이오니아 헌터(정예) 스킬1 강력샷</t>
  </si>
  <si>
    <t>피그미 근접 일반 공격(정예)</t>
  </si>
  <si>
    <t>피그마 원거리 일반 공격(정예)</t>
  </si>
  <si>
    <t>이오리아 위자드(정예) 일반 공격</t>
  </si>
  <si>
    <t>이오리아 위자드(정예) 피그미 소환</t>
  </si>
  <si>
    <t>이오리아 위자드(정예) 공통스킬 별불꽃</t>
  </si>
  <si>
    <t>skill_02</t>
  </si>
  <si>
    <t>액트1 보스 퀸투스 일반공격 1</t>
  </si>
  <si>
    <t>액트1 보스 퀸투스 일반공격 2</t>
  </si>
  <si>
    <t>attack_02</t>
  </si>
  <si>
    <t>액트1 보스 퀸투스 스킬1 대지의 생명(일렬로 쭉 맞는거)</t>
  </si>
  <si>
    <t>액트1 보스 퀸투스 스킬2 대지의 증오(광역 장판)</t>
  </si>
  <si>
    <t>액트1 보스 퀸투스 돌진스킬</t>
  </si>
  <si>
    <t>skill_03</t>
  </si>
  <si>
    <t>액트1 보스 퀸투스 킬링사이드</t>
  </si>
  <si>
    <t>skill_04</t>
  </si>
  <si>
    <t>뚜이 일반 공격</t>
  </si>
  <si>
    <t>라따 일반 공격</t>
  </si>
  <si>
    <t>누크던 일반 공격</t>
  </si>
  <si>
    <t>투척 고블린 일반 공격</t>
  </si>
  <si>
    <t>뚜이 일반 공격(정예)</t>
  </si>
  <si>
    <t>라따 일반 공격(정예)</t>
  </si>
  <si>
    <t>누크던 공격(정예)</t>
  </si>
  <si>
    <t>누크던 정예 스킬1 훨윈드</t>
  </si>
  <si>
    <t>투척 고블린 일반 공격 정예</t>
  </si>
  <si>
    <t>늑대인간 일반공격</t>
  </si>
  <si>
    <t>늑대인간 스킬1 라이트닝 창</t>
  </si>
  <si>
    <t>늑대인간(정예) 일반공격</t>
  </si>
  <si>
    <t>액트2 중보스 쿠굴자 일반공격1</t>
  </si>
  <si>
    <t>액트2 중보스 쿠굴자 일반공격2</t>
  </si>
  <si>
    <t>액트2 중보스 쿠굴자 스킬1번</t>
  </si>
  <si>
    <t>액트2 중보스 쿠굴자 스킬2번</t>
  </si>
  <si>
    <t>액트2 중보스 쿠굴자 스킬3번 쿠굴후크</t>
  </si>
  <si>
    <t>액트2 중보스 쿠굴자 스킬4번 쿠굴블로우</t>
  </si>
  <si>
    <t>액트2 보스 일반공격 1</t>
  </si>
  <si>
    <t>액트2 보스 일반공격 2</t>
  </si>
  <si>
    <t>액트2 보스 스킬1 날아서 바닥 찍기</t>
  </si>
  <si>
    <t>액트2 보스 스킬2 브레스 파이어</t>
  </si>
  <si>
    <t>액트2 보스 스킬3 발록 미니미</t>
  </si>
  <si>
    <t>액트2 보스 스킬3 발록 리프</t>
  </si>
  <si>
    <t>액트3 스켈레톤 워리어 일반공격 1</t>
  </si>
  <si>
    <t>액트3 스켈레톤 헌터 일반공격 1</t>
  </si>
  <si>
    <t>액트3 이교도 전사  일반공격 1</t>
  </si>
  <si>
    <t>액트3 이교도 사제  일반공격 1</t>
  </si>
  <si>
    <t>해골법사 일반공격 1</t>
  </si>
  <si>
    <t>해골법사 스킬1(해골 병사 소환)</t>
  </si>
  <si>
    <t>액트3 스켈레톤 워리어 일반공격 1(정예</t>
  </si>
  <si>
    <t>액트3 스켈레톤 헌터 일반공격 1(정예</t>
  </si>
  <si>
    <t>액트3 이교도 전사(정예)  일반공격 1</t>
  </si>
  <si>
    <t>액트3 이교도 전사(정예)  스킬 1</t>
  </si>
  <si>
    <t>액트3 이교도 전사(정예)  스킬 2 충격파</t>
  </si>
  <si>
    <t>액트3 이교도 사제(정예)  일반공격 1</t>
  </si>
  <si>
    <t>액트3 이교도 사제(정예)  스킬 1</t>
  </si>
  <si>
    <t xml:space="preserve">액트3 이교도 사제(정예)  스킬 2 </t>
  </si>
  <si>
    <t>해골법사 일반공격 1(정얘</t>
  </si>
  <si>
    <t>해골법사 스킬1(해골 병사 소환)(정예</t>
  </si>
  <si>
    <t>해골법사 스킬2 역병 정예</t>
  </si>
  <si>
    <t>액트3 중보 쿠이안 일반 공격</t>
  </si>
  <si>
    <t>액트3 중보 쿠이안 스킬1번 광역 방귀뿡뿡</t>
  </si>
  <si>
    <t>액트3 중보 쿠이안 스킬2번</t>
  </si>
  <si>
    <t>액트3 중보 쿠이안 스킬3번 드릴샷</t>
  </si>
  <si>
    <t>액트3 중보 쿠이안 스킬4번 레이져</t>
  </si>
  <si>
    <t>액트3 보스 일반공격 1</t>
  </si>
  <si>
    <t>액트3 보스 일반공격 2</t>
  </si>
  <si>
    <t>액트3 보스 스킬1번</t>
  </si>
  <si>
    <t>액트3 보스 스킬2번</t>
  </si>
  <si>
    <t>액트3 보스 스킬3</t>
  </si>
  <si>
    <t>액트3 보스 멜황제 스킬4 크로스 빔</t>
  </si>
  <si>
    <t>액트3 보스 멜황제 스킬5 서몬블레이드</t>
  </si>
  <si>
    <t>skill_05</t>
  </si>
  <si>
    <t>액트4 그렘린 일반 공격1</t>
  </si>
  <si>
    <t>액트4 그렘론(원거리) 일반 공격1</t>
  </si>
  <si>
    <t>액트4 중급 근접몬스터 공격1</t>
  </si>
  <si>
    <t>액트4 중급 근접몬스터 공격2</t>
  </si>
  <si>
    <t>액트4 중급 원거리몬스터 공격1</t>
  </si>
  <si>
    <t>액트4 중급 원거리몬스터 공격2</t>
  </si>
  <si>
    <t>액트4 중급 어쌔신 몬스터 공격1</t>
  </si>
  <si>
    <t>액트4 중급 어쌔신 몬스터 공격2</t>
  </si>
  <si>
    <t>액트4 중급 어쌔신 몬스터 스킬1(점프어택)</t>
  </si>
  <si>
    <t>액트4 그렘린 일반 공격1(정예</t>
  </si>
  <si>
    <t>액트4 그렘론(원거리) 일반 공격1(정예</t>
  </si>
  <si>
    <t>액트4 중급 근접몬스터 공격1 정예</t>
  </si>
  <si>
    <t>액트4 중급 근접몬스터 공격2 정예</t>
  </si>
  <si>
    <t>액트4 중급 근접몬스터 스킬1 정예</t>
  </si>
  <si>
    <t>액트4 중급 근접몬스터 스킬2 정예 에너지폭발</t>
  </si>
  <si>
    <t>액트4 중급 원거리몬스터 공격1 정예</t>
  </si>
  <si>
    <t>액트4 중급 원거리몬스터 공격2 정예</t>
  </si>
  <si>
    <t>액트4 중급 원거리몬스터 스킬1 정예</t>
  </si>
  <si>
    <t>액트4 중급 원거리몬스터 스킬2 정예 별불꽃</t>
  </si>
  <si>
    <t>액트4 중급 어쌔신 몬스터 공격1 정예</t>
  </si>
  <si>
    <t>액트4 중급 어쌔신 몬스터 공격2 정예</t>
  </si>
  <si>
    <t>액트4 중급 어쌔신 몬스터 스킬1(점프어택) 정예</t>
  </si>
  <si>
    <t>액트4 중급 어쌔신 몬스터 스킬2(스턴스톤) 정예</t>
  </si>
  <si>
    <t>액트4 중간보스 일반 공격1</t>
  </si>
  <si>
    <t>액트4 중간보스 일반공격2</t>
  </si>
  <si>
    <t>액트4 중간보스 스킬1 에너지파</t>
  </si>
  <si>
    <t>액트4 중간보스 스킬1 무차별 폭파</t>
  </si>
  <si>
    <t>액트4 중간보스 드레이크 롤링파이어</t>
  </si>
  <si>
    <t>액트4 중간보스 드레이크 파이어월</t>
  </si>
  <si>
    <t>액트4 보스 일반공격1</t>
  </si>
  <si>
    <t>액트4 보스 일반공격2</t>
  </si>
  <si>
    <t>액트4 보스 스킬1 공중낙하(판테온궁)</t>
  </si>
  <si>
    <t>액트4 보스 스킬2 회오리장풍</t>
  </si>
  <si>
    <t>액트4 보스스킬 개타기</t>
  </si>
  <si>
    <t>액트4 보스 4번스킬 로난웨이브</t>
  </si>
  <si>
    <t>액트4 보스 5번스킬 로난어썰트</t>
  </si>
  <si>
    <t>액트4 로난의 개 공격1</t>
  </si>
  <si>
    <t>액트5하급 근거리몬스터 일반공격 1</t>
  </si>
  <si>
    <t>액트5하급 근거리몬스터 일반공격 2</t>
  </si>
  <si>
    <t>액트5하급 원거리몬스터 일반공격 1</t>
  </si>
  <si>
    <t>액트5중급 근거리몬스터 일반공격 1</t>
  </si>
  <si>
    <t>액트5중급 근거리몬스터 일반공격 2</t>
  </si>
  <si>
    <t>액트5증급 원거리몬스터 일반공격 1</t>
  </si>
  <si>
    <t>액트5증급 원거리몬스터 스킬1(멀티샷)</t>
  </si>
  <si>
    <t>액트5중상급 법사몬스터 일반공격 1</t>
  </si>
  <si>
    <t>액트5중상급 법사몬스터 스킬1(비뢰)</t>
  </si>
  <si>
    <t>액트5하급 근거리몬스터 일반공격 1 정예</t>
  </si>
  <si>
    <t>액트5하급 근거리몬스터 일반공격 2 정예</t>
  </si>
  <si>
    <t>액트5하급 원거리몬스터 일반공격 1 정예</t>
  </si>
  <si>
    <t>액트5하급 원거리몬스터 일반공격 2 정예</t>
  </si>
  <si>
    <t>액트5중급 근거리몬스터 일반공격 1 정예</t>
  </si>
  <si>
    <t>액트5중급 근거리몬스터 일반공격 2 정예</t>
  </si>
  <si>
    <t>액트5중급 근거리몬스터 스킬1(6콤보) 정예</t>
  </si>
  <si>
    <t>액트5중급 근거리몬스터 스킬2 십자 정예</t>
  </si>
  <si>
    <t>액트5증급 원거리몬스터 일반공격 1 정예</t>
  </si>
  <si>
    <t>액트5증급 원거리몬스터 스킬1(멀티샷) 정예</t>
  </si>
  <si>
    <t>액트5증급 원거리몬스터 스킬2 별빛소나기정예</t>
  </si>
  <si>
    <t>액트5중상급 법사몬스터 일반공격 1 정예</t>
  </si>
  <si>
    <t>액트5중상급 법사몬스터 스킬1(비뢰) 정예</t>
  </si>
  <si>
    <t>액트5중상급 법사몬스터 스킬2 얼음트랩 정예</t>
  </si>
  <si>
    <t>액트5 중보스 일반공격1</t>
  </si>
  <si>
    <t>액트5 중보스 일반공격2</t>
  </si>
  <si>
    <t>액트5 중보스 스킬1(난동)</t>
  </si>
  <si>
    <t>액트5 중보스 스킬2(난투)</t>
  </si>
  <si>
    <t>액트5 중보스 스킬3 케라 코어시브</t>
  </si>
  <si>
    <t>액트5 중보스 스킬4 케라 파이어볼</t>
  </si>
  <si>
    <t>액트5 보스 일반공격 1</t>
  </si>
  <si>
    <t>액트5 보스 일반공격 2</t>
  </si>
  <si>
    <t>액트5 보스 스킬1(브레스 라이트팅)</t>
  </si>
  <si>
    <t>액트5 보스 스킬2(돌진)</t>
  </si>
  <si>
    <t>액트5 보스 스킬4(우레폭풍)</t>
  </si>
  <si>
    <t>액트5 보스 악튜럽션</t>
  </si>
  <si>
    <t>액트5 보스 악튜리온</t>
  </si>
  <si>
    <t>액트6하급 근거리몬스터 일반공격 1</t>
  </si>
  <si>
    <t>액트6하급 근거리몬스터 일반공격 2</t>
  </si>
  <si>
    <t>액트6하급 원거리몬스터 일반공격 1</t>
  </si>
  <si>
    <t>액트6하급 원거리몬스터 일반공격 2</t>
  </si>
  <si>
    <t>액트6중급 근거리몬스터 일반공격 1</t>
  </si>
  <si>
    <t>액트6중급 근거리몬스터 일반공격 2</t>
  </si>
  <si>
    <t>액트6중급 원거리몬스터 일반공격 1</t>
  </si>
  <si>
    <t>액트6중급 원거리몬스터 일반공격 2</t>
  </si>
  <si>
    <t>액트6중상급 몬스터 일반공격 1</t>
  </si>
  <si>
    <t>액트6중상급 몬스터 일반공격 2</t>
  </si>
  <si>
    <t>액트6하급 근거리몬스터 일반공격 1 정예</t>
  </si>
  <si>
    <t>액트6하급 근거리몬스터 일반공격 2 정예</t>
  </si>
  <si>
    <t>액트6하급 근거리몬스터 스킬1번</t>
  </si>
  <si>
    <t>액트6하급 원거리몬스터 일반공격 1 정예</t>
  </si>
  <si>
    <t>액트6하급 원거리몬스터 일반공격 2 정예</t>
  </si>
  <si>
    <t>액트6하급 원거리몬스터 스킬1번</t>
  </si>
  <si>
    <t>액트6중급 근거리몬스터 일반공격 1 정예</t>
  </si>
  <si>
    <t>액트6중급 근거리몬스터 일반공격 2 정예</t>
  </si>
  <si>
    <t>액트6중급 근거리몬스터 스킬1번 정에</t>
  </si>
  <si>
    <t>액트6중급 원거리몬스터 일반공격 1 정예</t>
  </si>
  <si>
    <t>액트6중급 원거리몬스터 일반공격 2 정예</t>
  </si>
  <si>
    <t>액트6중급 원거리몬스터 스킬1번 정예</t>
  </si>
  <si>
    <t>액트6중상급 몬스터 일반공격 1 정예</t>
  </si>
  <si>
    <t>액트6중상급 몬스터 일반공격 2 정예</t>
  </si>
  <si>
    <t>액트6중상급 몬스터 스킬1번 정예</t>
  </si>
  <si>
    <t>액트6중보스 몬스터 일반공격 1</t>
  </si>
  <si>
    <t>액트6중보스 몬스터 일반공격 2</t>
  </si>
  <si>
    <t>액트6중보스 몬스터 스킬1 가시바닥</t>
  </si>
  <si>
    <t>액트6중보스 몬스터 스킬2 대지충격파</t>
  </si>
  <si>
    <t>액트6중보스 몬스터 스킬3 파워봄버</t>
  </si>
  <si>
    <t>액트6보스 몬스터 일반공격 1</t>
  </si>
  <si>
    <t>액트6보스 몬스터 일반공격 2</t>
  </si>
  <si>
    <t>액트6보스 몬스터 스킬2 날개바람</t>
  </si>
  <si>
    <t>액트6보스 몬스터 스킬3 모래지옥</t>
  </si>
  <si>
    <t>액트7하급 근거리몬스터 일반공격 1</t>
  </si>
  <si>
    <t>액트7하급 근거리몬스터 일반공격 2</t>
  </si>
  <si>
    <t>액트7하급 원거리몬스터 일반공격 1</t>
  </si>
  <si>
    <t>액트7하급 원거리몬스터 일반공격 2</t>
  </si>
  <si>
    <t>액트7중급 근거리몬스터 일반공격 1</t>
  </si>
  <si>
    <t>액트7중급 근거리몬스터 일반공격 2</t>
  </si>
  <si>
    <t>액트7중급 원거리몬스터 일반공격 1</t>
  </si>
  <si>
    <t>액트7중급 원거리몬스터 일반공격 2</t>
  </si>
  <si>
    <t>액트7중상급 몬스터 일반공격 1</t>
  </si>
  <si>
    <t>액트7중상급 몬스터 일반공격 2</t>
  </si>
  <si>
    <t>액트7중상급 몬스터 스킬1 돌격</t>
  </si>
  <si>
    <t>액트7하급 근거리몬스터 일반공격 1 정예</t>
  </si>
  <si>
    <t>액트7하급 근거리몬스터 일반공격 2 정예</t>
  </si>
  <si>
    <t>액트7하급 근거리몬스터 스킬1번 정예</t>
  </si>
  <si>
    <t>액트7하급 원거리몬스터 일반공격 1 정예</t>
  </si>
  <si>
    <t>액트7하급 원거리몬스터 일반공격 2 정예</t>
  </si>
  <si>
    <t>액트7하급 원거리몬스터 스킬1번 정예</t>
  </si>
  <si>
    <t>액트7중급 근거리몬스터 일반공격 1 정예</t>
  </si>
  <si>
    <t>액트7중급 근거리몬스터 일반공격 2 정예</t>
  </si>
  <si>
    <t>액트7중급 근거리몬스터 스킬1번 정예</t>
  </si>
  <si>
    <t>액트7중급 원거리몬스터 일반공격 1 정예</t>
  </si>
  <si>
    <t>액트7중급 원거리몬스터 일반공격 2 정예</t>
  </si>
  <si>
    <t>액트7중급 원거리몬스터 스킬1번 정예</t>
  </si>
  <si>
    <t>액트7중상급 몬스터 일반공격 1 정예</t>
  </si>
  <si>
    <t>액트7중상급 몬스터 일반공격 2 정예</t>
  </si>
  <si>
    <t>액트7중상급 몬스터 스킬1 돌격 정예</t>
  </si>
  <si>
    <t>액트7중보스 몬스터 일반공격 1</t>
  </si>
  <si>
    <t>액트7중보스 몬스터 일반공격 2</t>
  </si>
  <si>
    <t>액트7중보스 스킬1번 입김</t>
  </si>
  <si>
    <t>액트7중보스 스킬2번 돌진</t>
  </si>
  <si>
    <t>액트7보스 몬스터 일반공격 1</t>
  </si>
  <si>
    <t>액트7보스 몬스터 일반공격 2</t>
  </si>
  <si>
    <t>액트7보스 몬스터 스킬1번 입김</t>
  </si>
  <si>
    <t>액트7보스 몬스터 스킬2번 울부짖는 포효</t>
  </si>
  <si>
    <t>액트7보스 몬스터 스킬3번 대지 부수기</t>
  </si>
  <si>
    <t>액트8하급 근거리몬스터 일반공격 1</t>
  </si>
  <si>
    <t>액트8하급 근거리몬스터 일반공격 2</t>
  </si>
  <si>
    <t>액트8하급 원거리몬스터 일반공격 1</t>
  </si>
  <si>
    <t>액트8하급 원거리몬스터 일반공격 2</t>
  </si>
  <si>
    <t>액트8중급 근거리몬스터 일반공격 1</t>
  </si>
  <si>
    <t>액트8중급 근거리몬스터 일반공격 2</t>
  </si>
  <si>
    <t>액트8중급 원거리몬스터 일반공격 1</t>
  </si>
  <si>
    <t>액트8중급 원거리몬스터 일반공격 2</t>
  </si>
  <si>
    <t>액트8중상급 몬스터 일반공격 1</t>
  </si>
  <si>
    <t>액트8중상급 몬스터 일반공격 2</t>
  </si>
  <si>
    <t>액트8중상급 몬스터 스킬1번</t>
  </si>
  <si>
    <t>액트8중보스 몬스터 일반공격 1</t>
  </si>
  <si>
    <t>액트8중보스 몬스터 일반공격 2</t>
  </si>
  <si>
    <t>액트8중보스 몬스터 스킬1번 후려치기</t>
  </si>
  <si>
    <t>액트8중보스 몬스터 스킬2번 훨윈드</t>
  </si>
  <si>
    <t>액트8보스 몬스터 일반공격 1</t>
  </si>
  <si>
    <t>액트8보스 몬스터 일반공격 2</t>
  </si>
  <si>
    <t>액트8보스 몬스터 스킬1</t>
  </si>
  <si>
    <t>액트8보스 몬스터 스킬2</t>
  </si>
  <si>
    <t>액트8보스 몬스터 스킬3</t>
  </si>
  <si>
    <t>액트1 나무 히드라 일반공격 1</t>
  </si>
  <si>
    <t>액트1 나무 히드라 스킬1(비뢰)</t>
  </si>
  <si>
    <t>액트1 나무 히드라 일반공격 1 정예</t>
  </si>
  <si>
    <t>액트1 나무 히드라 스킬1(비뢰) 정예</t>
  </si>
  <si>
    <t>액트1 나무 히드라 스킬2 얼음트랩 정예</t>
  </si>
  <si>
    <t>액트3 그림자 나가 일반 공격</t>
  </si>
  <si>
    <t>액트3 그림자 나가(정예) 일반 공격</t>
  </si>
  <si>
    <t>액트3 그림자 나가(정예) 피그미 소환</t>
  </si>
  <si>
    <t>액트3 그림자 나가(정예) 공통스킬 별불꽃</t>
  </si>
  <si>
    <t>액트4 불인 일반공격 1</t>
  </si>
  <si>
    <t>액트4 불인 일반공격 2</t>
  </si>
  <si>
    <t>액트4 불인 스킬1 돌격</t>
  </si>
  <si>
    <t>액트4 불인 일반공격 1 정예</t>
  </si>
  <si>
    <t>액트4 불인 일반공격 2 정예</t>
  </si>
  <si>
    <t>액트4 불인 스킬1 돌격 정예</t>
  </si>
  <si>
    <t>액트5 용족 라쿠니 몬스터 공격1</t>
  </si>
  <si>
    <t>액트5 용족 라쿠니 몬스터 공격2</t>
  </si>
  <si>
    <t>액트5 용족 라쿠니 몬스터 스킬1(점프어택)</t>
  </si>
  <si>
    <t>액트5 용족 라쿠니 몬스터 공격1 정예</t>
  </si>
  <si>
    <t>액트5 용족 라쿠니 몬스터 공격2 정예</t>
  </si>
  <si>
    <t>액트5 용족 라쿠니 몬스터 스킬1(점프어택) 정예</t>
  </si>
  <si>
    <t>액트5 용족 라쿠니 몬스터 스킬2(스턴스톤) 정예</t>
  </si>
  <si>
    <t>액트6 미이라 제사장 일반공격 1</t>
  </si>
  <si>
    <t>액트6 미이라 제사장 일반공격 2</t>
  </si>
  <si>
    <t>액트6 미이라 제사장 스킬1번</t>
  </si>
  <si>
    <t>액트6 미이라 제사장 일반공격 1(정예)</t>
  </si>
  <si>
    <t>액트6 미이라 제사장 일반공격 2(정예)</t>
  </si>
  <si>
    <t>액트6 미이라 제사장 스킬1번(정예)</t>
  </si>
  <si>
    <t>액트7 얼음가고일 몬스터 일반공격 1</t>
  </si>
  <si>
    <t>액트7 얼음가고일 몬스터 일반공격 2</t>
  </si>
  <si>
    <t>액트7 얼음가고일 몬스터 일반공격 1 정예</t>
  </si>
  <si>
    <t>액트7 얼음가고일 몬스터 일반공격 2 정예</t>
  </si>
  <si>
    <t>액트7 얼음가고일 몬스터 스킬1번 정예</t>
  </si>
  <si>
    <t>액트8 해골왕 일반공격 1</t>
  </si>
  <si>
    <t>액트8 해골왕 스킬1(해골 병사 소환)</t>
  </si>
  <si>
    <t>액트8 해골왕 일반공격 1(정얘</t>
  </si>
  <si>
    <t>액트8 해골왕 스킬1(해골 병사 소환)(정예</t>
  </si>
  <si>
    <t>액트8 해골왕 스킬2 역병 정예</t>
  </si>
  <si>
    <t>액트8하급 근거리몬스터 일반공격 1(정예)</t>
  </si>
  <si>
    <t>액트8하급 근거리몬스터 일반공격 2(정예)</t>
  </si>
  <si>
    <t>액트8하급 원거리몬스터 일반공격 1(정예)</t>
  </si>
  <si>
    <t>액트8하급 원거리몬스터 일반공격 2(정예)</t>
  </si>
  <si>
    <t>액트8중급 근거리몬스터 일반공격 1(정예)</t>
  </si>
  <si>
    <t>액트8중급 근거리몬스터 일반공격 2(정예)</t>
  </si>
  <si>
    <t>액트8중급 원거리몬스터 일반공격 1(정예)</t>
  </si>
  <si>
    <t>액트8중급 원거리몬스터 일반공격 2(정예)</t>
  </si>
  <si>
    <t>액트8중상급 몬스터 일반공격 1(정예)</t>
  </si>
  <si>
    <t>액트8중상급 몬스터 일반공격 2(정예)</t>
  </si>
  <si>
    <t>액트8중상급 몬스터 스킬1번(정예)</t>
  </si>
  <si>
    <t>초월던전 황야의 지배자 잉겔리아 일반공격 1</t>
  </si>
  <si>
    <t>초월던전 황야의 지배자 잉겔리아 일반공격 2</t>
  </si>
  <si>
    <t>초월던전 황야의 지배자 잉겔리아 스킬2 날개바람</t>
  </si>
  <si>
    <t>초월던전 황야의 지배자 잉겔리아 스킬3 모래지옥</t>
  </si>
  <si>
    <t>초월던전 추악한 페르페투스 일반공격 1</t>
  </si>
  <si>
    <t>초월던전 추악한 페르페투스 일반공격 2</t>
  </si>
  <si>
    <t>초월던전 추악한 페르페투스 스킬1 날아서 바닥 찍기</t>
  </si>
  <si>
    <t>초월던전 추악한 페르페투스 스킬2 브레스 파이어</t>
  </si>
  <si>
    <t>초월던전 추악한 페르페투스 스킬3 발록 미니미</t>
  </si>
  <si>
    <t>초월던전 추악한 페르페투스 스킬4 발록 리프</t>
  </si>
  <si>
    <t>초월던전 푸른불꽃 베르디우스 일반공격 1</t>
  </si>
  <si>
    <t>초월던전 푸른불꽃 베르디우스 일반공격 2</t>
  </si>
  <si>
    <t>초월던전 푸른불꽃 베르디우스 스킬1번 입김</t>
  </si>
  <si>
    <t>초월던전 푸른불꽃 베르디우스 스킬2번 울부짖는 포효</t>
  </si>
  <si>
    <t>초월던전 푸른불꽃 베르디우스 스킬3번 대지 부수기</t>
  </si>
  <si>
    <t>나이트 기본공격1</t>
  </si>
  <si>
    <t>나이트 기본공격2</t>
  </si>
  <si>
    <t>나이트 기본공격3</t>
  </si>
  <si>
    <t>나이트 기본공격4</t>
  </si>
  <si>
    <t>나이트 기본공격5</t>
  </si>
  <si>
    <t>슬래쉬</t>
  </si>
  <si>
    <t>스파이럴어택</t>
  </si>
  <si>
    <t>엑스세이버</t>
  </si>
  <si>
    <t>사인오브선더</t>
  </si>
  <si>
    <t>더블 스크래치</t>
  </si>
  <si>
    <t>토네이도</t>
  </si>
  <si>
    <t>롤링스피릿</t>
  </si>
  <si>
    <t>썬더스타</t>
  </si>
  <si>
    <t>핑거피니시</t>
  </si>
  <si>
    <t>벤져스</t>
  </si>
  <si>
    <t>선더하울</t>
  </si>
  <si>
    <t>스톰</t>
  </si>
  <si>
    <t>나이트 대쉬</t>
  </si>
  <si>
    <t>버서커(AIPC)</t>
    <phoneticPr fontId="1" type="noConversion"/>
  </si>
  <si>
    <t>데몬헌터(AIPC)</t>
    <phoneticPr fontId="1" type="noConversion"/>
  </si>
  <si>
    <t>Percent</t>
    <phoneticPr fontId="1" type="noConversion"/>
  </si>
  <si>
    <t>Constant</t>
    <phoneticPr fontId="1" type="noConversion"/>
  </si>
  <si>
    <t>*AI 발생 확률*
반복회수 조건을 통과하면 실제로 해당 AI가 발동될 확률 검사
100% 로 설정한다.</t>
    <phoneticPr fontId="4" type="noConversion"/>
  </si>
  <si>
    <t>버서커대시</t>
    <phoneticPr fontId="1" type="noConversion"/>
  </si>
  <si>
    <t>*캐릭터의 경우 자동전투 시 메인 스킬 슬롯에 등록된 스킬만 체크한다.</t>
    <phoneticPr fontId="1" type="noConversion"/>
  </si>
  <si>
    <t>관통</t>
  </si>
  <si>
    <t>응징</t>
  </si>
  <si>
    <t>환영</t>
  </si>
  <si>
    <t>포화</t>
  </si>
  <si>
    <t>일격</t>
  </si>
  <si>
    <t>본능</t>
  </si>
  <si>
    <t>아칸(AIPC)</t>
  </si>
  <si>
    <t>나이트(AIPC)</t>
  </si>
  <si>
    <t>회오리</t>
  </si>
  <si>
    <t>뇌연격</t>
  </si>
  <si>
    <t>해탈</t>
  </si>
  <si>
    <t>카르마</t>
  </si>
  <si>
    <t>월령갑</t>
  </si>
  <si>
    <t>암흑</t>
  </si>
  <si>
    <t>월광</t>
  </si>
  <si>
    <t>치유</t>
  </si>
  <si>
    <t>베기</t>
  </si>
  <si>
    <t>나선격</t>
  </si>
  <si>
    <t>십자베기</t>
  </si>
  <si>
    <t>뇌격</t>
  </si>
  <si>
    <t>가르기</t>
  </si>
  <si>
    <t>오성</t>
  </si>
  <si>
    <t>정점</t>
  </si>
  <si>
    <t>복수</t>
  </si>
  <si>
    <t>천둥</t>
  </si>
  <si>
    <t>폭풍</t>
  </si>
  <si>
    <t>낙화</t>
  </si>
  <si>
    <t>*AI발생간격*
설정된 시간 간격으로 NPC가 가지고 있는 AI를 판단 및 발동시킨다(초) Battle Tick 다음 Battle Tick 사이에는 몬스터는 Idle 상태</t>
    <phoneticPr fontId="4" type="noConversion"/>
  </si>
  <si>
    <t>액트1원거리 일반</t>
    <phoneticPr fontId="1" type="noConversion"/>
  </si>
  <si>
    <t>액트1근거리 일반</t>
    <phoneticPr fontId="1" type="noConversion"/>
  </si>
  <si>
    <t>*AI 발생 쿨타임*
확률조건을 만족 후 해당 AI가 재발동 되기까지 대기시간. BattleTick 의 IDLE 하고 관계없이 해당 AI의 쿨타임.
Sec(초)로 설정한다.
대기중인 AI는 Skip 되며, 다음 검색.</t>
    <phoneticPr fontId="4" type="noConversion"/>
  </si>
  <si>
    <t>ApplyAI[Group]</t>
    <phoneticPr fontId="1" type="noConversion"/>
  </si>
  <si>
    <t>MainAIIndex[Group]</t>
    <phoneticPr fontId="1" type="noConversion"/>
  </si>
  <si>
    <t>Count</t>
    <phoneticPr fontId="4" type="noConversion"/>
  </si>
  <si>
    <t>Rate</t>
    <phoneticPr fontId="4" type="noConversion"/>
  </si>
  <si>
    <t>Int</t>
    <phoneticPr fontId="1" type="noConversion"/>
  </si>
  <si>
    <t>ApplyCooltime</t>
    <phoneticPr fontId="4" type="noConversion"/>
  </si>
  <si>
    <t>ApplyRank</t>
    <phoneticPr fontId="4" type="noConversion"/>
  </si>
  <si>
    <t>SelfStatus</t>
    <phoneticPr fontId="4" type="noConversion"/>
  </si>
  <si>
    <t>JudgeRange</t>
    <phoneticPr fontId="4" type="noConversion"/>
  </si>
  <si>
    <t>JudgeTarget</t>
    <phoneticPr fontId="4" type="noConversion"/>
  </si>
  <si>
    <t>JudgeTargetSub</t>
    <phoneticPr fontId="4" type="noConversion"/>
  </si>
  <si>
    <t>*발동개체 자신의 동작조건*
0:none
1:Idle
2:이동 / 체이스
3:일반공격
4:스킬공격</t>
    <phoneticPr fontId="4" type="noConversion"/>
  </si>
  <si>
    <t>*판단 범위*
AI 발동개체 자신의 판단대상을 체크하는 범위
(반지름, 미터M)
0:none
N: 자신기준으로 반지름 범위
몬스터의 경우 개체의 스폰 시 초기 타겟 인식 범위로 보면된다.</t>
    <phoneticPr fontId="4" type="noConversion"/>
  </si>
  <si>
    <t>발동자가 판단하는 환경에서 판단하고자 하는 판단대상 인자의 타입 설정.
*판단대상타입*
판단대상 그룹
1: Self Only 자신(플레이어)
2: 적군
3: 아군(조력자, 친구,파티,길드)
4: 적군+아군
5: 적군+아군+자신(플레이어)</t>
    <phoneticPr fontId="4" type="noConversion"/>
  </si>
  <si>
    <t>발동자가 판단하는 환경에서 판단하고자 하는 대상인자의 타입에 따른 세부설정
*판단대상_sub*
몬스터의 경우 체크안함
단, 캐릭터와조력자의 경우 체크함.
0:None
1:MonsterGradeType
Normal(일반몬스터)
2:MonsterGradeType
Elite 이상(정예몬스터 이상 Intermediate, Boss)
99: ALL(모두)</t>
    <phoneticPr fontId="4" type="noConversion"/>
  </si>
  <si>
    <t>JudgeType</t>
    <phoneticPr fontId="4" type="noConversion"/>
  </si>
  <si>
    <t>JudgeTypeValue</t>
    <phoneticPr fontId="4" type="noConversion"/>
  </si>
  <si>
    <t>*판단타입의형태*
Constant
Percent</t>
    <phoneticPr fontId="4" type="noConversion"/>
  </si>
  <si>
    <t>enum : 
sbyte : 
JudgeDataType</t>
    <phoneticPr fontId="1" type="noConversion"/>
  </si>
  <si>
    <t>JudgeDataType</t>
    <phoneticPr fontId="4" type="noConversion"/>
  </si>
  <si>
    <t>JudgeTypeSub</t>
    <phoneticPr fontId="4" type="noConversion"/>
  </si>
  <si>
    <t>JudgeTargetStatus</t>
    <phoneticPr fontId="1" type="noConversion"/>
  </si>
  <si>
    <t>JudgeTargetProp</t>
    <phoneticPr fontId="1" type="noConversion"/>
  </si>
  <si>
    <r>
      <t xml:space="preserve">*판단대상상태조건* </t>
    </r>
    <r>
      <rPr>
        <b/>
        <sz val="10"/>
        <color indexed="8"/>
        <rFont val="돋움"/>
        <family val="3"/>
        <charset val="129"/>
      </rPr>
      <t>동작 조건이다.</t>
    </r>
    <r>
      <rPr>
        <sz val="10"/>
        <color indexed="8"/>
        <rFont val="돋움"/>
        <family val="3"/>
        <charset val="129"/>
      </rPr>
      <t xml:space="preserve">
0:none(상태판단없음)
1: 이동
2: 일반공격
3: 스킬 공격</t>
    </r>
    <phoneticPr fontId="4" type="noConversion"/>
  </si>
  <si>
    <r>
      <t xml:space="preserve">*판단대상속성조건*
</t>
    </r>
    <r>
      <rPr>
        <b/>
        <sz val="10"/>
        <color indexed="8"/>
        <rFont val="돋움"/>
        <family val="3"/>
        <charset val="129"/>
      </rPr>
      <t>실제상태(속성)조건이다.</t>
    </r>
    <r>
      <rPr>
        <sz val="10"/>
        <color indexed="8"/>
        <rFont val="돋움"/>
        <family val="3"/>
        <charset val="129"/>
      </rPr>
      <t xml:space="preserve">
0:none(속성판단없음)
1: 스턴(stun:기절)
2: 침묵(silence)
3: 혼란(confuse)
4: 홀딩(인탱글) 등</t>
    </r>
    <phoneticPr fontId="4" type="noConversion"/>
  </si>
  <si>
    <t>ApplyTargetType</t>
    <phoneticPr fontId="4" type="noConversion"/>
  </si>
  <si>
    <t>ApplyTarget</t>
    <phoneticPr fontId="4" type="noConversion"/>
  </si>
  <si>
    <t>적용대상 중 NPC의 단일 또는 그룹에 대한 설정을 지정하기 위한 세부 설정으로 쓰인다.
ApplyTargetType이 21일 때 NPC 인덱스 설정
ApplyTargetType이 22일 때 NPC 그룹인덱스 설정(판단대상이 보스 몬스터이지만, 버프 적용을 그룹 전체하거나, 보스 단일 대상에게 줄 수 있는 상황처리때문)
0: None</t>
    <phoneticPr fontId="4" type="noConversion"/>
  </si>
  <si>
    <r>
      <t xml:space="preserve">*AI적용대상*
발동자가 A*I 판단대상을 기준으로 발동할 AI를 적용할 대상을 결정하는 인자의 타입을 설정한다.
(헬프, 자폭, 소환과 같은 특수성 A*I에 대부분 적용되며, 일반 스킬의 경우는 스킬의 적용대상 조건등을 적용한다.)
0:판단대상
1:Self
</t>
    </r>
    <r>
      <rPr>
        <b/>
        <sz val="10"/>
        <color indexed="8"/>
        <rFont val="돋움"/>
        <family val="3"/>
        <charset val="129"/>
      </rPr>
      <t>21: NPC 인덱스
22: NPC 그룹(현재 미적용)
30: 적 PC</t>
    </r>
    <phoneticPr fontId="4" type="noConversion"/>
  </si>
  <si>
    <t>UseSkillIndex</t>
    <phoneticPr fontId="4" type="noConversion"/>
  </si>
  <si>
    <t>enum : 
sbyte : 
ApplyAISkillType</t>
    <phoneticPr fontId="1" type="noConversion"/>
  </si>
  <si>
    <t>ApplyAISkillType</t>
    <phoneticPr fontId="4" type="noConversion"/>
  </si>
  <si>
    <t>*발동 AI인덱스 그룹*
ApplyAI</t>
    <phoneticPr fontId="4" type="noConversion"/>
  </si>
  <si>
    <t>액트2근거리 일반</t>
    <phoneticPr fontId="1" type="noConversion"/>
  </si>
  <si>
    <t>액트2원거리 일반</t>
    <phoneticPr fontId="1" type="noConversion"/>
  </si>
  <si>
    <t>액트1근거리 일반</t>
    <phoneticPr fontId="1" type="noConversion"/>
  </si>
  <si>
    <t>AIType : 12일때
*스킬타입구분*
사용할 스킬타입 입력
None
Normal
Active
해당 인자 중에 랜덤임.</t>
    <phoneticPr fontId="4" type="noConversion"/>
  </si>
  <si>
    <t>ApplyAItype</t>
    <phoneticPr fontId="4" type="noConversion"/>
  </si>
  <si>
    <t>*AI타입*
0:none
11:스킬(인덱스) [캐릭터,보스,정예]
12:스킬(스킬타입: 노멀, 액티브)
21:헬프(녹색)
22:소환(녹색)
23:자폭(녹색)
…</t>
    <phoneticPr fontId="4" type="noConversion"/>
  </si>
  <si>
    <t xml:space="preserve">ApplyAItype 이 21,22,23일때
*적용범위*
결정된 발동대상 기준으로 원형 범위 설정(반지름 입력)
</t>
    <phoneticPr fontId="4" type="noConversion"/>
  </si>
  <si>
    <t xml:space="preserve">*판단타입*
0:none(무조건)
1:MaxHP(최대생명력)
2:HP감소량(순간감소량)
3:Stamina
4:Level차이
5:대상간거리(M)
6:어그로(누적 어그로)
</t>
    <phoneticPr fontId="4" type="noConversion"/>
  </si>
  <si>
    <t xml:space="preserve">*판단타입의 증감*
1: 이상
2: 이하
</t>
    <phoneticPr fontId="4" type="noConversion"/>
  </si>
  <si>
    <t>*판단타입의수치*
%일때는 백분율로 입력</t>
    <phoneticPr fontId="4" type="noConversion"/>
  </si>
  <si>
    <t>AIType :11일때
*스킬인덱스*
사용할 스킬인덱스 입력(Skill Table의 t_skillBase의 a_index와 매칭)
0:none</t>
    <phoneticPr fontId="4" type="noConversion"/>
  </si>
  <si>
    <t>ApplyRadius</t>
    <phoneticPr fontId="4" type="noConversion"/>
  </si>
  <si>
    <t>ApplyCount</t>
    <phoneticPr fontId="4" type="noConversion"/>
  </si>
  <si>
    <t>CountType</t>
    <phoneticPr fontId="4" type="noConversion"/>
  </si>
  <si>
    <t>Values</t>
    <phoneticPr fontId="4" type="noConversion"/>
  </si>
  <si>
    <t>ConditionRate</t>
    <phoneticPr fontId="4" type="noConversion"/>
  </si>
  <si>
    <t>레벨이 높은</t>
    <phoneticPr fontId="4" type="noConversion"/>
  </si>
  <si>
    <t>소환대상 NPC</t>
    <phoneticPr fontId="4" type="noConversion"/>
  </si>
  <si>
    <t>5m 내에 3마리의 NPC인덱스 ******을 50% 의 확률로 소환한다.</t>
    <phoneticPr fontId="4" type="noConversion"/>
  </si>
  <si>
    <t>호출하는 몬스터의 10 m 범위 내 레벨이 높은 순으로 5마리의 몬스터에게 50% 화률로 헬프를 요청</t>
    <phoneticPr fontId="4" type="noConversion"/>
  </si>
  <si>
    <t>*적용대상판단기준*
0:none
1:체력높은
2:거리가까운
3:레벨높은
4: 어그로수치가 가장높은
5: NPC인덱스
위의판단으로도 결정안되면 랜덤으로 처리</t>
    <phoneticPr fontId="4" type="noConversion"/>
  </si>
  <si>
    <t xml:space="preserve">*값*
-ApplyAItype타입21일때는 사용하지 않음
-ApplyAItype타입22일때는 소환되는 NPC의 인덱스
-ApplyAItype타입23일때는 데미지
</t>
    <phoneticPr fontId="4" type="noConversion"/>
  </si>
  <si>
    <t>적용하지않음</t>
    <phoneticPr fontId="1" type="noConversion"/>
  </si>
  <si>
    <t>가까운 거리에 있는</t>
    <phoneticPr fontId="4" type="noConversion"/>
  </si>
  <si>
    <t>10000의 데미지를 100% 확률로 준다.</t>
    <phoneticPr fontId="4" type="noConversion"/>
  </si>
  <si>
    <t>*적용수*
범위 내 다수의 대상이 있을 경우 몇 명의 대상에게 적용할지 결정(랜덤으로 선택)
0:전체</t>
    <phoneticPr fontId="4" type="noConversion"/>
  </si>
  <si>
    <t>타입에 따라
예로 헬프를 적용대상이 받아주는 확률의 의미, 여럿이 올수도 다 올수도 있는 상황에 연출로 필요하다.</t>
    <phoneticPr fontId="4" type="noConversion"/>
  </si>
  <si>
    <t>자폭하는 몬스터의 10 m 범위 내 거리가 가장 가까운 대상 3명에게</t>
    <phoneticPr fontId="4" type="noConversion"/>
  </si>
  <si>
    <t>*ApplyAI[Group]인덱스 AI 반복 횟수*
이 AI가 몇번 반복 되는지 설정
0:무한
발동 인터벌 타임의  제한조건에 걸리지 않아도 반복 횟수에 대한 제한에 걸러진다.(인게임 모드가 종료되기 전까지 체크됨)</t>
    <phoneticPr fontId="4" type="noConversion"/>
  </si>
  <si>
    <t>기획용 설명</t>
    <phoneticPr fontId="1" type="noConversion"/>
  </si>
  <si>
    <t>*AI랭크*
여러AI가 동시에 판단조건을 진행할 경우, AI랭크를 기준으로 랭크순으로 실행된다
(낮은순번 부터 높은 순번으로 )</t>
    <phoneticPr fontId="4" type="noConversion"/>
  </si>
  <si>
    <r>
      <t xml:space="preserve">*판단대상속성조건*
</t>
    </r>
    <r>
      <rPr>
        <b/>
        <sz val="10"/>
        <color indexed="8"/>
        <rFont val="돋움"/>
        <family val="3"/>
        <charset val="129"/>
      </rPr>
      <t>실제상태(속성)조건이다.</t>
    </r>
    <r>
      <rPr>
        <sz val="10"/>
        <color indexed="8"/>
        <rFont val="돋움"/>
        <family val="3"/>
        <charset val="129"/>
      </rPr>
      <t xml:space="preserve">
0:none(속성판단없음)
1: 스턴(stun:기절)
2: 침묵(silence)
3: 혼란(confuse)
4: 공포(Fear) 등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</si>
</sst>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0.00_ "/>
    <numFmt numFmtId="178" formatCode="#,##0_ "/>
    <numFmt numFmtId="179" formatCode="0.00_);[Red]\(0.00\)"/>
    <numFmt numFmtId="180" formatCode="0.000"/>
  </numFmts>
  <fonts count="4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indexed="9"/>
      <name val="맑은 고딕"/>
      <family val="3"/>
      <charset val="129"/>
      <scheme val="minor"/>
    </font>
    <font>
      <b/>
      <sz val="10"/>
      <color indexed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</font>
    <font>
      <b/>
      <sz val="10"/>
      <color theme="0"/>
      <name val="돋움"/>
      <family val="3"/>
      <charset val="129"/>
    </font>
    <font>
      <sz val="9"/>
      <color indexed="9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8"/>
      <name val="돋움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sz val="10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trike/>
      <sz val="10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  <font>
      <b/>
      <sz val="9"/>
      <color indexed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indexed="30"/>
      <name val="맑은 고딕"/>
      <family val="3"/>
      <charset val="129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CC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</cellStyleXfs>
  <cellXfs count="426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7" fillId="0" borderId="0" xfId="1" applyFont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8" fillId="4" borderId="0" xfId="1" applyFont="1" applyFill="1" applyAlignment="1">
      <alignment vertical="center" wrapText="1"/>
    </xf>
    <xf numFmtId="0" fontId="8" fillId="4" borderId="0" xfId="1" applyFont="1" applyFill="1" applyBorder="1" applyAlignment="1">
      <alignment vertical="center" wrapText="1"/>
    </xf>
    <xf numFmtId="0" fontId="8" fillId="0" borderId="0" xfId="1" applyFont="1">
      <alignment vertical="center"/>
    </xf>
    <xf numFmtId="0" fontId="8" fillId="0" borderId="0" xfId="1" applyFont="1" applyFill="1">
      <alignment vertical="center"/>
    </xf>
    <xf numFmtId="0" fontId="6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Border="1">
      <alignment vertical="center"/>
    </xf>
    <xf numFmtId="0" fontId="11" fillId="0" borderId="0" xfId="1" applyFont="1">
      <alignment vertical="center"/>
    </xf>
    <xf numFmtId="49" fontId="13" fillId="9" borderId="13" xfId="2" applyNumberFormat="1" applyFont="1" applyFill="1" applyBorder="1" applyAlignment="1">
      <alignment horizontal="center" vertical="center"/>
    </xf>
    <xf numFmtId="49" fontId="13" fillId="9" borderId="16" xfId="2" applyNumberFormat="1" applyFont="1" applyFill="1" applyBorder="1" applyAlignment="1">
      <alignment horizontal="center" vertical="center"/>
    </xf>
    <xf numFmtId="49" fontId="13" fillId="10" borderId="14" xfId="2" applyNumberFormat="1" applyFont="1" applyFill="1" applyBorder="1" applyAlignment="1">
      <alignment horizontal="center" vertical="center"/>
    </xf>
    <xf numFmtId="49" fontId="13" fillId="10" borderId="13" xfId="2" applyNumberFormat="1" applyFont="1" applyFill="1" applyBorder="1" applyAlignment="1">
      <alignment horizontal="center" vertical="center"/>
    </xf>
    <xf numFmtId="49" fontId="13" fillId="11" borderId="15" xfId="4" applyNumberFormat="1" applyFont="1" applyFill="1" applyBorder="1" applyAlignment="1">
      <alignment horizontal="center" vertical="center"/>
    </xf>
    <xf numFmtId="49" fontId="13" fillId="11" borderId="14" xfId="5" applyNumberFormat="1" applyFont="1" applyFill="1" applyBorder="1" applyAlignment="1">
      <alignment horizontal="center" vertical="center"/>
    </xf>
    <xf numFmtId="0" fontId="6" fillId="12" borderId="14" xfId="5" applyFont="1" applyBorder="1" applyAlignment="1">
      <alignment horizontal="center" vertical="center"/>
    </xf>
    <xf numFmtId="49" fontId="15" fillId="6" borderId="13" xfId="2" applyNumberFormat="1" applyFont="1" applyFill="1" applyBorder="1" applyAlignment="1">
      <alignment horizontal="left" vertical="center"/>
    </xf>
    <xf numFmtId="49" fontId="16" fillId="7" borderId="0" xfId="3" applyNumberFormat="1" applyFont="1" applyFill="1" applyAlignment="1">
      <alignment horizontal="center" vertical="center" wrapText="1"/>
    </xf>
    <xf numFmtId="0" fontId="17" fillId="0" borderId="0" xfId="1" applyFont="1">
      <alignment vertical="center"/>
    </xf>
    <xf numFmtId="49" fontId="17" fillId="8" borderId="14" xfId="4" applyNumberFormat="1" applyFont="1" applyFill="1" applyBorder="1" applyAlignment="1">
      <alignment horizontal="left" vertical="center" wrapText="1"/>
    </xf>
    <xf numFmtId="49" fontId="17" fillId="8" borderId="15" xfId="4" applyNumberFormat="1" applyFont="1" applyFill="1" applyBorder="1" applyAlignment="1">
      <alignment horizontal="left" vertical="center"/>
    </xf>
    <xf numFmtId="0" fontId="18" fillId="8" borderId="2" xfId="1" applyFont="1" applyFill="1" applyBorder="1" applyAlignment="1">
      <alignment vertical="center" wrapText="1"/>
    </xf>
    <xf numFmtId="0" fontId="20" fillId="11" borderId="0" xfId="1" applyFont="1" applyFill="1">
      <alignment vertical="center"/>
    </xf>
    <xf numFmtId="0" fontId="19" fillId="11" borderId="0" xfId="1" applyFont="1" applyFill="1">
      <alignment vertical="center"/>
    </xf>
    <xf numFmtId="0" fontId="7" fillId="18" borderId="2" xfId="1" applyFont="1" applyFill="1" applyBorder="1" applyAlignment="1">
      <alignment vertical="center" wrapText="1"/>
    </xf>
    <xf numFmtId="0" fontId="6" fillId="0" borderId="17" xfId="1" applyFont="1" applyBorder="1">
      <alignment vertical="center"/>
    </xf>
    <xf numFmtId="0" fontId="6" fillId="0" borderId="17" xfId="1" applyFont="1" applyBorder="1" applyAlignment="1">
      <alignment vertical="center"/>
    </xf>
    <xf numFmtId="0" fontId="6" fillId="2" borderId="1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9" fontId="14" fillId="6" borderId="19" xfId="2" applyNumberFormat="1" applyFont="1" applyFill="1" applyBorder="1" applyAlignment="1">
      <alignment horizontal="center" vertical="center"/>
    </xf>
    <xf numFmtId="49" fontId="14" fillId="7" borderId="0" xfId="6" applyNumberFormat="1" applyFont="1" applyFill="1" applyAlignment="1">
      <alignment horizontal="center" vertical="center" wrapText="1"/>
    </xf>
    <xf numFmtId="0" fontId="12" fillId="0" borderId="0" xfId="7" applyNumberFormat="1" applyFont="1" applyFill="1" applyBorder="1" applyAlignment="1" applyProtection="1">
      <alignment vertical="center"/>
    </xf>
    <xf numFmtId="49" fontId="21" fillId="19" borderId="20" xfId="5" applyNumberFormat="1" applyFont="1" applyFill="1" applyBorder="1" applyAlignment="1">
      <alignment horizontal="center" vertical="center"/>
    </xf>
    <xf numFmtId="49" fontId="21" fillId="19" borderId="21" xfId="5" applyNumberFormat="1" applyFont="1" applyFill="1" applyBorder="1" applyAlignment="1">
      <alignment horizontal="center" vertical="center"/>
    </xf>
    <xf numFmtId="0" fontId="12" fillId="0" borderId="0" xfId="6">
      <alignment vertical="center"/>
    </xf>
    <xf numFmtId="49" fontId="6" fillId="8" borderId="22" xfId="4" applyNumberFormat="1" applyFont="1" applyFill="1" applyBorder="1" applyAlignment="1">
      <alignment horizontal="left" vertical="center"/>
    </xf>
    <xf numFmtId="49" fontId="6" fillId="8" borderId="21" xfId="4" applyNumberFormat="1" applyFont="1" applyFill="1" applyBorder="1" applyAlignment="1">
      <alignment horizontal="left" vertical="center"/>
    </xf>
    <xf numFmtId="49" fontId="6" fillId="8" borderId="20" xfId="4" applyNumberFormat="1" applyFont="1" applyFill="1" applyBorder="1" applyAlignment="1">
      <alignment horizontal="center" vertical="center"/>
    </xf>
    <xf numFmtId="0" fontId="22" fillId="8" borderId="20" xfId="8" applyFont="1" applyFill="1" applyBorder="1" applyAlignment="1">
      <alignment horizontal="center" vertical="center"/>
    </xf>
    <xf numFmtId="177" fontId="22" fillId="8" borderId="20" xfId="8" applyNumberFormat="1" applyFont="1" applyFill="1" applyBorder="1" applyAlignment="1">
      <alignment horizontal="center" vertical="center"/>
    </xf>
    <xf numFmtId="177" fontId="22" fillId="20" borderId="20" xfId="8" applyNumberFormat="1" applyFont="1" applyFill="1" applyBorder="1" applyAlignment="1">
      <alignment horizontal="center" vertical="center"/>
    </xf>
    <xf numFmtId="49" fontId="14" fillId="9" borderId="16" xfId="2" applyNumberFormat="1" applyFont="1" applyFill="1" applyBorder="1" applyAlignment="1">
      <alignment horizontal="center" vertical="center"/>
    </xf>
    <xf numFmtId="49" fontId="14" fillId="9" borderId="13" xfId="2" applyNumberFormat="1" applyFont="1" applyFill="1" applyBorder="1" applyAlignment="1">
      <alignment horizontal="center" vertical="center"/>
    </xf>
    <xf numFmtId="49" fontId="14" fillId="21" borderId="20" xfId="5" applyNumberFormat="1" applyFont="1" applyFill="1" applyBorder="1" applyAlignment="1">
      <alignment horizontal="center" vertical="center"/>
    </xf>
    <xf numFmtId="49" fontId="14" fillId="19" borderId="22" xfId="4" applyNumberFormat="1" applyFont="1" applyFill="1" applyBorder="1" applyAlignment="1">
      <alignment horizontal="center" vertical="center"/>
    </xf>
    <xf numFmtId="49" fontId="13" fillId="19" borderId="20" xfId="5" applyNumberFormat="1" applyFont="1" applyFill="1" applyBorder="1" applyAlignment="1">
      <alignment horizontal="center" vertical="center"/>
    </xf>
    <xf numFmtId="0" fontId="13" fillId="19" borderId="20" xfId="7" applyFont="1" applyFill="1" applyBorder="1" applyAlignment="1">
      <alignment horizontal="center" vertical="center"/>
    </xf>
    <xf numFmtId="0" fontId="7" fillId="12" borderId="20" xfId="5" applyFont="1" applyBorder="1" applyAlignment="1">
      <alignment horizontal="center" vertical="center"/>
    </xf>
    <xf numFmtId="49" fontId="7" fillId="12" borderId="20" xfId="5" applyNumberFormat="1" applyFont="1" applyBorder="1" applyAlignment="1">
      <alignment horizontal="center" vertical="center"/>
    </xf>
    <xf numFmtId="178" fontId="22" fillId="22" borderId="20" xfId="8" applyNumberFormat="1" applyFont="1" applyFill="1" applyBorder="1">
      <alignment vertical="center"/>
    </xf>
    <xf numFmtId="178" fontId="22" fillId="23" borderId="20" xfId="8" applyNumberFormat="1" applyFont="1" applyFill="1" applyBorder="1">
      <alignment vertical="center"/>
    </xf>
    <xf numFmtId="179" fontId="22" fillId="22" borderId="20" xfId="8" applyNumberFormat="1" applyFont="1" applyFill="1" applyBorder="1">
      <alignment vertical="center"/>
    </xf>
    <xf numFmtId="179" fontId="22" fillId="24" borderId="20" xfId="8" applyNumberFormat="1" applyFont="1" applyFill="1" applyBorder="1">
      <alignment vertical="center"/>
    </xf>
    <xf numFmtId="179" fontId="22" fillId="0" borderId="20" xfId="8" applyNumberFormat="1" applyFont="1" applyFill="1" applyBorder="1">
      <alignment vertical="center"/>
    </xf>
    <xf numFmtId="0" fontId="6" fillId="0" borderId="20" xfId="7" applyFont="1" applyFill="1" applyBorder="1">
      <alignment vertical="center"/>
    </xf>
    <xf numFmtId="178" fontId="6" fillId="22" borderId="20" xfId="7" applyNumberFormat="1" applyFont="1" applyFill="1" applyBorder="1">
      <alignment vertical="center"/>
    </xf>
    <xf numFmtId="179" fontId="6" fillId="22" borderId="20" xfId="7" applyNumberFormat="1" applyFont="1" applyFill="1" applyBorder="1">
      <alignment vertical="center"/>
    </xf>
    <xf numFmtId="179" fontId="6" fillId="24" borderId="20" xfId="7" applyNumberFormat="1" applyFont="1" applyFill="1" applyBorder="1">
      <alignment vertical="center"/>
    </xf>
    <xf numFmtId="179" fontId="6" fillId="0" borderId="20" xfId="7" applyNumberFormat="1" applyFont="1" applyFill="1" applyBorder="1">
      <alignment vertical="center"/>
    </xf>
    <xf numFmtId="0" fontId="12" fillId="0" borderId="0" xfId="6" applyAlignment="1">
      <alignment horizontal="center" vertical="center"/>
    </xf>
    <xf numFmtId="49" fontId="14" fillId="6" borderId="20" xfId="2" applyNumberFormat="1" applyFont="1" applyFill="1" applyBorder="1" applyAlignment="1">
      <alignment horizontal="center" vertical="center"/>
    </xf>
    <xf numFmtId="0" fontId="12" fillId="0" borderId="0" xfId="6" applyNumberFormat="1" applyFont="1" applyFill="1" applyBorder="1" applyAlignment="1" applyProtection="1">
      <alignment vertical="center"/>
    </xf>
    <xf numFmtId="49" fontId="7" fillId="0" borderId="20" xfId="6" applyNumberFormat="1" applyFont="1" applyFill="1" applyBorder="1" applyAlignment="1" applyProtection="1">
      <alignment horizontal="center" vertical="center"/>
    </xf>
    <xf numFmtId="49" fontId="7" fillId="0" borderId="20" xfId="6" applyNumberFormat="1" applyFont="1" applyBorder="1" applyAlignment="1">
      <alignment horizontal="center" vertical="center"/>
    </xf>
    <xf numFmtId="49" fontId="7" fillId="8" borderId="19" xfId="4" applyNumberFormat="1" applyFont="1" applyFill="1" applyBorder="1" applyAlignment="1">
      <alignment horizontal="center" vertical="center"/>
    </xf>
    <xf numFmtId="49" fontId="14" fillId="9" borderId="20" xfId="2" applyNumberFormat="1" applyFont="1" applyFill="1" applyBorder="1" applyAlignment="1">
      <alignment horizontal="center" vertical="center"/>
    </xf>
    <xf numFmtId="49" fontId="14" fillId="19" borderId="20" xfId="4" applyNumberFormat="1" applyFont="1" applyFill="1" applyBorder="1" applyAlignment="1">
      <alignment horizontal="center" vertical="center"/>
    </xf>
    <xf numFmtId="49" fontId="14" fillId="19" borderId="20" xfId="4" applyNumberFormat="1" applyFont="1" applyFill="1" applyBorder="1" applyAlignment="1">
      <alignment horizontal="center" vertical="center" wrapText="1"/>
    </xf>
    <xf numFmtId="49" fontId="14" fillId="19" borderId="21" xfId="4" applyNumberFormat="1" applyFont="1" applyFill="1" applyBorder="1" applyAlignment="1">
      <alignment horizontal="center" vertical="center"/>
    </xf>
    <xf numFmtId="0" fontId="13" fillId="19" borderId="20" xfId="6" applyFont="1" applyFill="1" applyBorder="1" applyAlignment="1">
      <alignment horizontal="center" vertical="center"/>
    </xf>
    <xf numFmtId="49" fontId="14" fillId="19" borderId="21" xfId="4" applyNumberFormat="1" applyFont="1" applyFill="1" applyBorder="1" applyAlignment="1">
      <alignment horizontal="center" vertical="center" wrapText="1"/>
    </xf>
    <xf numFmtId="49" fontId="7" fillId="13" borderId="20" xfId="5" applyNumberFormat="1" applyFont="1" applyFill="1" applyBorder="1" applyAlignment="1">
      <alignment horizontal="center" vertical="center"/>
    </xf>
    <xf numFmtId="49" fontId="7" fillId="14" borderId="20" xfId="5" applyNumberFormat="1" applyFont="1" applyFill="1" applyBorder="1" applyAlignment="1">
      <alignment horizontal="center" vertical="center"/>
    </xf>
    <xf numFmtId="49" fontId="7" fillId="25" borderId="20" xfId="5" applyNumberFormat="1" applyFont="1" applyFill="1" applyBorder="1" applyAlignment="1">
      <alignment horizontal="center" vertical="center"/>
    </xf>
    <xf numFmtId="0" fontId="7" fillId="13" borderId="20" xfId="5" applyFont="1" applyFill="1" applyBorder="1" applyAlignment="1">
      <alignment horizontal="center" vertical="center"/>
    </xf>
    <xf numFmtId="49" fontId="7" fillId="13" borderId="21" xfId="5" applyNumberFormat="1" applyFont="1" applyFill="1" applyBorder="1" applyAlignment="1">
      <alignment horizontal="center" vertical="center"/>
    </xf>
    <xf numFmtId="0" fontId="12" fillId="0" borderId="0" xfId="6" applyFill="1">
      <alignment vertical="center"/>
    </xf>
    <xf numFmtId="0" fontId="7" fillId="25" borderId="20" xfId="6" applyFont="1" applyFill="1" applyBorder="1" applyAlignment="1">
      <alignment horizontal="center" vertical="center"/>
    </xf>
    <xf numFmtId="0" fontId="7" fillId="13" borderId="20" xfId="6" applyFont="1" applyFill="1" applyBorder="1" applyAlignment="1">
      <alignment horizontal="center" vertical="center"/>
    </xf>
    <xf numFmtId="0" fontId="7" fillId="17" borderId="20" xfId="6" applyFont="1" applyFill="1" applyBorder="1" applyAlignment="1">
      <alignment horizontal="center" vertical="center"/>
    </xf>
    <xf numFmtId="0" fontId="6" fillId="17" borderId="20" xfId="3" applyFont="1" applyFill="1" applyBorder="1" applyAlignment="1">
      <alignment horizontal="left" vertical="center"/>
    </xf>
    <xf numFmtId="0" fontId="6" fillId="17" borderId="20" xfId="5" applyFont="1" applyFill="1" applyBorder="1" applyAlignment="1">
      <alignment horizontal="center" vertical="center"/>
    </xf>
    <xf numFmtId="49" fontId="7" fillId="17" borderId="20" xfId="5" applyNumberFormat="1" applyFont="1" applyFill="1" applyBorder="1" applyAlignment="1">
      <alignment horizontal="center" vertical="center"/>
    </xf>
    <xf numFmtId="49" fontId="13" fillId="19" borderId="14" xfId="5" applyNumberFormat="1" applyFont="1" applyFill="1" applyBorder="1" applyAlignment="1">
      <alignment horizontal="center" vertical="center"/>
    </xf>
    <xf numFmtId="0" fontId="7" fillId="0" borderId="20" xfId="5" applyFont="1" applyFill="1" applyBorder="1" applyAlignment="1">
      <alignment horizontal="left" vertical="center"/>
    </xf>
    <xf numFmtId="0" fontId="7" fillId="0" borderId="20" xfId="5" applyFont="1" applyFill="1" applyBorder="1" applyAlignment="1">
      <alignment horizontal="center" vertical="center"/>
    </xf>
    <xf numFmtId="0" fontId="7" fillId="14" borderId="20" xfId="5" applyFont="1" applyFill="1" applyBorder="1" applyAlignment="1">
      <alignment horizontal="center" vertical="center"/>
    </xf>
    <xf numFmtId="0" fontId="27" fillId="14" borderId="20" xfId="6" applyFont="1" applyFill="1" applyBorder="1" applyAlignment="1">
      <alignment horizontal="center" vertical="center"/>
    </xf>
    <xf numFmtId="0" fontId="7" fillId="16" borderId="20" xfId="6" applyFont="1" applyFill="1" applyBorder="1" applyAlignment="1">
      <alignment horizontal="center" vertical="center"/>
    </xf>
    <xf numFmtId="180" fontId="7" fillId="0" borderId="20" xfId="5" applyNumberFormat="1" applyFont="1" applyFill="1" applyBorder="1" applyAlignment="1">
      <alignment horizontal="center" vertical="center"/>
    </xf>
    <xf numFmtId="0" fontId="27" fillId="0" borderId="20" xfId="6" applyFont="1" applyFill="1" applyBorder="1" applyAlignment="1">
      <alignment horizontal="center" vertical="center"/>
    </xf>
    <xf numFmtId="0" fontId="7" fillId="15" borderId="20" xfId="5" applyFont="1" applyFill="1" applyBorder="1" applyAlignment="1">
      <alignment horizontal="center" vertical="center"/>
    </xf>
    <xf numFmtId="0" fontId="7" fillId="15" borderId="20" xfId="5" applyFont="1" applyFill="1" applyBorder="1" applyAlignment="1">
      <alignment horizontal="left" vertical="center"/>
    </xf>
    <xf numFmtId="180" fontId="7" fillId="15" borderId="20" xfId="5" applyNumberFormat="1" applyFont="1" applyFill="1" applyBorder="1" applyAlignment="1">
      <alignment horizontal="center" vertical="center"/>
    </xf>
    <xf numFmtId="49" fontId="7" fillId="0" borderId="20" xfId="5" applyNumberFormat="1" applyFont="1" applyFill="1" applyBorder="1" applyAlignment="1">
      <alignment horizontal="left" vertical="center"/>
    </xf>
    <xf numFmtId="49" fontId="7" fillId="0" borderId="20" xfId="5" applyNumberFormat="1" applyFont="1" applyFill="1" applyBorder="1" applyAlignment="1">
      <alignment horizontal="center" vertical="center"/>
    </xf>
    <xf numFmtId="0" fontId="7" fillId="16" borderId="20" xfId="5" applyFont="1" applyFill="1" applyBorder="1" applyAlignment="1">
      <alignment horizontal="center" vertical="center"/>
    </xf>
    <xf numFmtId="0" fontId="7" fillId="16" borderId="20" xfId="5" applyFont="1" applyFill="1" applyBorder="1" applyAlignment="1">
      <alignment horizontal="left" vertical="center"/>
    </xf>
    <xf numFmtId="49" fontId="7" fillId="16" borderId="20" xfId="5" applyNumberFormat="1" applyFont="1" applyFill="1" applyBorder="1" applyAlignment="1">
      <alignment horizontal="left" vertical="center"/>
    </xf>
    <xf numFmtId="49" fontId="7" fillId="16" borderId="20" xfId="5" applyNumberFormat="1" applyFont="1" applyFill="1" applyBorder="1" applyAlignment="1">
      <alignment horizontal="center" vertical="center"/>
    </xf>
    <xf numFmtId="180" fontId="7" fillId="16" borderId="20" xfId="5" applyNumberFormat="1" applyFont="1" applyFill="1" applyBorder="1" applyAlignment="1">
      <alignment horizontal="center" vertical="center"/>
    </xf>
    <xf numFmtId="49" fontId="14" fillId="21" borderId="20" xfId="6" applyNumberFormat="1" applyFont="1" applyFill="1" applyBorder="1" applyAlignment="1">
      <alignment horizontal="center" vertical="center"/>
    </xf>
    <xf numFmtId="49" fontId="14" fillId="21" borderId="20" xfId="6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7" xfId="1" applyFont="1" applyFill="1" applyBorder="1">
      <alignment vertical="center"/>
    </xf>
    <xf numFmtId="0" fontId="6" fillId="0" borderId="17" xfId="1" applyFont="1" applyFill="1" applyBorder="1" applyAlignment="1">
      <alignment vertical="center"/>
    </xf>
    <xf numFmtId="0" fontId="28" fillId="26" borderId="17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7" xfId="1" applyFont="1" applyFill="1" applyBorder="1">
      <alignment vertical="center"/>
    </xf>
    <xf numFmtId="0" fontId="18" fillId="2" borderId="17" xfId="1" applyFont="1" applyFill="1" applyBorder="1">
      <alignment vertical="center"/>
    </xf>
    <xf numFmtId="0" fontId="18" fillId="0" borderId="17" xfId="1" applyFont="1" applyFill="1" applyBorder="1" applyAlignment="1">
      <alignment vertical="center" wrapText="1"/>
    </xf>
    <xf numFmtId="0" fontId="18" fillId="0" borderId="17" xfId="1" applyFont="1" applyFill="1" applyBorder="1" applyAlignment="1">
      <alignment vertical="center"/>
    </xf>
    <xf numFmtId="49" fontId="13" fillId="21" borderId="13" xfId="2" applyNumberFormat="1" applyFont="1" applyFill="1" applyBorder="1" applyAlignment="1">
      <alignment horizontal="center" vertical="center"/>
    </xf>
    <xf numFmtId="49" fontId="13" fillId="6" borderId="13" xfId="2" applyNumberFormat="1" applyFont="1" applyFill="1" applyBorder="1" applyAlignment="1">
      <alignment horizontal="left" vertical="center"/>
    </xf>
    <xf numFmtId="49" fontId="14" fillId="7" borderId="0" xfId="3" applyNumberFormat="1" applyFont="1" applyFill="1" applyAlignment="1">
      <alignment horizontal="center" vertical="center" wrapText="1"/>
    </xf>
    <xf numFmtId="0" fontId="12" fillId="0" borderId="0" xfId="3" applyNumberFormat="1" applyFont="1" applyFill="1" applyBorder="1" applyAlignment="1" applyProtection="1">
      <alignment vertical="center"/>
    </xf>
    <xf numFmtId="49" fontId="12" fillId="0" borderId="0" xfId="3" applyNumberFormat="1" applyFill="1" applyAlignment="1">
      <alignment horizontal="center" vertical="center"/>
    </xf>
    <xf numFmtId="49" fontId="12" fillId="0" borderId="0" xfId="6" applyNumberFormat="1" applyFont="1" applyFill="1" applyBorder="1" applyAlignment="1" applyProtection="1">
      <alignment horizontal="center" vertical="center"/>
    </xf>
    <xf numFmtId="49" fontId="6" fillId="8" borderId="23" xfId="4" applyNumberFormat="1" applyFont="1" applyFill="1" applyBorder="1" applyAlignment="1">
      <alignment horizontal="left" vertical="center" wrapText="1"/>
    </xf>
    <xf numFmtId="49" fontId="6" fillId="8" borderId="24" xfId="4" applyNumberFormat="1" applyFont="1" applyFill="1" applyBorder="1" applyAlignment="1">
      <alignment horizontal="left" vertical="center"/>
    </xf>
    <xf numFmtId="49" fontId="6" fillId="29" borderId="23" xfId="3" applyNumberFormat="1" applyFont="1" applyFill="1" applyBorder="1" applyAlignment="1">
      <alignment horizontal="center" vertical="center"/>
    </xf>
    <xf numFmtId="49" fontId="6" fillId="8" borderId="23" xfId="4" applyNumberFormat="1" applyFont="1" applyFill="1" applyBorder="1" applyAlignment="1">
      <alignment horizontal="center" vertical="center"/>
    </xf>
    <xf numFmtId="49" fontId="6" fillId="8" borderId="24" xfId="4" applyNumberFormat="1" applyFont="1" applyFill="1" applyBorder="1" applyAlignment="1">
      <alignment horizontal="center" vertical="center"/>
    </xf>
    <xf numFmtId="0" fontId="6" fillId="29" borderId="23" xfId="3" applyFont="1" applyFill="1" applyBorder="1" applyAlignment="1">
      <alignment vertical="center" wrapText="1"/>
    </xf>
    <xf numFmtId="0" fontId="6" fillId="8" borderId="23" xfId="3" applyFont="1" applyFill="1" applyBorder="1" applyAlignment="1">
      <alignment vertical="center" wrapText="1"/>
    </xf>
    <xf numFmtId="49" fontId="14" fillId="21" borderId="23" xfId="5" applyNumberFormat="1" applyFont="1" applyFill="1" applyBorder="1" applyAlignment="1">
      <alignment horizontal="center" vertical="center"/>
    </xf>
    <xf numFmtId="49" fontId="13" fillId="11" borderId="24" xfId="4" applyNumberFormat="1" applyFont="1" applyFill="1" applyBorder="1" applyAlignment="1">
      <alignment horizontal="center" vertical="center"/>
    </xf>
    <xf numFmtId="49" fontId="13" fillId="11" borderId="23" xfId="5" applyNumberFormat="1" applyFont="1" applyFill="1" applyBorder="1" applyAlignment="1">
      <alignment horizontal="center" vertical="center"/>
    </xf>
    <xf numFmtId="49" fontId="13" fillId="11" borderId="23" xfId="3" applyNumberFormat="1" applyFont="1" applyFill="1" applyBorder="1" applyAlignment="1">
      <alignment horizontal="center" vertical="center"/>
    </xf>
    <xf numFmtId="0" fontId="13" fillId="11" borderId="23" xfId="3" applyFont="1" applyFill="1" applyBorder="1" applyAlignment="1">
      <alignment horizontal="center" vertical="center"/>
    </xf>
    <xf numFmtId="0" fontId="6" fillId="12" borderId="23" xfId="5" applyFont="1" applyBorder="1" applyAlignment="1">
      <alignment horizontal="center" vertical="center"/>
    </xf>
    <xf numFmtId="49" fontId="6" fillId="12" borderId="23" xfId="5" applyNumberFormat="1" applyFont="1" applyBorder="1" applyAlignment="1">
      <alignment horizontal="left" vertical="center"/>
    </xf>
    <xf numFmtId="49" fontId="6" fillId="0" borderId="23" xfId="3" applyNumberFormat="1" applyFont="1" applyFill="1" applyBorder="1" applyAlignment="1">
      <alignment horizontal="center" vertical="center"/>
    </xf>
    <xf numFmtId="49" fontId="6" fillId="12" borderId="23" xfId="5" applyNumberFormat="1" applyFont="1" applyBorder="1" applyAlignment="1">
      <alignment horizontal="center" vertical="center"/>
    </xf>
    <xf numFmtId="0" fontId="6" fillId="31" borderId="23" xfId="3" applyFont="1" applyFill="1" applyBorder="1" applyAlignment="1">
      <alignment horizontal="center" vertical="center"/>
    </xf>
    <xf numFmtId="0" fontId="6" fillId="0" borderId="23" xfId="3" applyFont="1" applyFill="1" applyBorder="1">
      <alignment vertical="center"/>
    </xf>
    <xf numFmtId="0" fontId="6" fillId="0" borderId="23" xfId="5" applyFont="1" applyFill="1" applyBorder="1" applyAlignment="1">
      <alignment horizontal="center" vertical="center"/>
    </xf>
    <xf numFmtId="0" fontId="7" fillId="12" borderId="23" xfId="5" applyFont="1" applyBorder="1" applyAlignment="1">
      <alignment horizontal="center" vertical="center"/>
    </xf>
    <xf numFmtId="49" fontId="6" fillId="0" borderId="23" xfId="5" applyNumberFormat="1" applyFont="1" applyFill="1" applyBorder="1" applyAlignment="1">
      <alignment horizontal="center" vertical="center"/>
    </xf>
    <xf numFmtId="0" fontId="22" fillId="13" borderId="23" xfId="3" applyFont="1" applyFill="1" applyBorder="1" applyAlignment="1">
      <alignment horizontal="center" vertical="center"/>
    </xf>
    <xf numFmtId="0" fontId="6" fillId="13" borderId="23" xfId="5" applyFont="1" applyFill="1" applyBorder="1" applyAlignment="1">
      <alignment horizontal="center" vertical="center"/>
    </xf>
    <xf numFmtId="49" fontId="6" fillId="13" borderId="23" xfId="5" applyNumberFormat="1" applyFont="1" applyFill="1" applyBorder="1" applyAlignment="1">
      <alignment horizontal="left" vertical="center"/>
    </xf>
    <xf numFmtId="49" fontId="6" fillId="13" borderId="23" xfId="5" applyNumberFormat="1" applyFont="1" applyFill="1" applyBorder="1" applyAlignment="1">
      <alignment horizontal="center" vertical="center"/>
    </xf>
    <xf numFmtId="0" fontId="6" fillId="14" borderId="23" xfId="5" applyFont="1" applyFill="1" applyBorder="1" applyAlignment="1">
      <alignment horizontal="center" vertical="center"/>
    </xf>
    <xf numFmtId="49" fontId="6" fillId="14" borderId="23" xfId="5" applyNumberFormat="1" applyFont="1" applyFill="1" applyBorder="1" applyAlignment="1">
      <alignment horizontal="left" vertical="center"/>
    </xf>
    <xf numFmtId="49" fontId="6" fillId="14" borderId="23" xfId="5" applyNumberFormat="1" applyFont="1" applyFill="1" applyBorder="1" applyAlignment="1">
      <alignment horizontal="center" vertical="center"/>
    </xf>
    <xf numFmtId="0" fontId="22" fillId="14" borderId="23" xfId="3" applyFont="1" applyFill="1" applyBorder="1" applyAlignment="1">
      <alignment horizontal="center" vertical="center"/>
    </xf>
    <xf numFmtId="0" fontId="7" fillId="14" borderId="23" xfId="5" applyFont="1" applyFill="1" applyBorder="1" applyAlignment="1">
      <alignment horizontal="center" vertical="center"/>
    </xf>
    <xf numFmtId="0" fontId="6" fillId="14" borderId="23" xfId="3" applyFont="1" applyFill="1" applyBorder="1">
      <alignment vertical="center"/>
    </xf>
    <xf numFmtId="0" fontId="6" fillId="12" borderId="25" xfId="5" applyFont="1" applyBorder="1" applyAlignment="1">
      <alignment horizontal="center" vertical="center"/>
    </xf>
    <xf numFmtId="49" fontId="6" fillId="12" borderId="25" xfId="5" applyNumberFormat="1" applyFont="1" applyBorder="1" applyAlignment="1">
      <alignment horizontal="left" vertical="center"/>
    </xf>
    <xf numFmtId="49" fontId="6" fillId="12" borderId="25" xfId="5" applyNumberFormat="1" applyFont="1" applyBorder="1" applyAlignment="1">
      <alignment horizontal="center" vertical="center"/>
    </xf>
    <xf numFmtId="0" fontId="6" fillId="12" borderId="23" xfId="5" applyFont="1" applyBorder="1" applyAlignment="1">
      <alignment horizontal="left" vertical="center"/>
    </xf>
    <xf numFmtId="0" fontId="7" fillId="12" borderId="26" xfId="5" applyFont="1" applyBorder="1" applyAlignment="1">
      <alignment horizontal="center" vertical="center"/>
    </xf>
    <xf numFmtId="0" fontId="6" fillId="13" borderId="25" xfId="5" applyFont="1" applyFill="1" applyBorder="1" applyAlignment="1">
      <alignment horizontal="center" vertical="center"/>
    </xf>
    <xf numFmtId="49" fontId="6" fillId="13" borderId="25" xfId="5" applyNumberFormat="1" applyFont="1" applyFill="1" applyBorder="1" applyAlignment="1">
      <alignment horizontal="left" vertical="center"/>
    </xf>
    <xf numFmtId="49" fontId="6" fillId="13" borderId="25" xfId="5" applyNumberFormat="1" applyFont="1" applyFill="1" applyBorder="1" applyAlignment="1">
      <alignment horizontal="center" vertical="center"/>
    </xf>
    <xf numFmtId="0" fontId="22" fillId="13" borderId="25" xfId="3" applyFont="1" applyFill="1" applyBorder="1" applyAlignment="1">
      <alignment horizontal="center" vertical="center"/>
    </xf>
    <xf numFmtId="0" fontId="6" fillId="32" borderId="23" xfId="5" applyFont="1" applyFill="1" applyBorder="1" applyAlignment="1">
      <alignment horizontal="center" vertical="center"/>
    </xf>
    <xf numFmtId="49" fontId="6" fillId="32" borderId="23" xfId="5" applyNumberFormat="1" applyFont="1" applyFill="1" applyBorder="1" applyAlignment="1">
      <alignment horizontal="left" vertical="center"/>
    </xf>
    <xf numFmtId="49" fontId="6" fillId="32" borderId="23" xfId="5" applyNumberFormat="1" applyFont="1" applyFill="1" applyBorder="1" applyAlignment="1">
      <alignment horizontal="center" vertical="center"/>
    </xf>
    <xf numFmtId="0" fontId="22" fillId="32" borderId="23" xfId="3" applyFont="1" applyFill="1" applyBorder="1" applyAlignment="1">
      <alignment horizontal="center" vertical="center"/>
    </xf>
    <xf numFmtId="0" fontId="6" fillId="32" borderId="23" xfId="3" applyFont="1" applyFill="1" applyBorder="1" applyAlignment="1">
      <alignment horizontal="left" vertical="center"/>
    </xf>
    <xf numFmtId="0" fontId="6" fillId="33" borderId="23" xfId="5" applyFont="1" applyFill="1" applyBorder="1" applyAlignment="1">
      <alignment horizontal="center" vertical="center"/>
    </xf>
    <xf numFmtId="0" fontId="6" fillId="33" borderId="23" xfId="3" applyFont="1" applyFill="1" applyBorder="1" applyAlignment="1">
      <alignment horizontal="left" vertical="center"/>
    </xf>
    <xf numFmtId="0" fontId="6" fillId="32" borderId="23" xfId="3" applyFont="1" applyFill="1" applyBorder="1" applyAlignment="1">
      <alignment horizontal="center" vertical="center"/>
    </xf>
    <xf numFmtId="0" fontId="6" fillId="13" borderId="23" xfId="3" applyFont="1" applyFill="1" applyBorder="1" applyAlignment="1">
      <alignment horizontal="center" vertical="center"/>
    </xf>
    <xf numFmtId="0" fontId="6" fillId="13" borderId="23" xfId="3" applyFont="1" applyFill="1" applyBorder="1" applyAlignment="1">
      <alignment horizontal="left" vertical="center"/>
    </xf>
    <xf numFmtId="0" fontId="6" fillId="32" borderId="25" xfId="5" applyFont="1" applyFill="1" applyBorder="1" applyAlignment="1">
      <alignment horizontal="center" vertical="center"/>
    </xf>
    <xf numFmtId="49" fontId="6" fillId="32" borderId="25" xfId="5" applyNumberFormat="1" applyFont="1" applyFill="1" applyBorder="1" applyAlignment="1">
      <alignment horizontal="left" vertical="center"/>
    </xf>
    <xf numFmtId="49" fontId="6" fillId="32" borderId="25" xfId="5" applyNumberFormat="1" applyFont="1" applyFill="1" applyBorder="1" applyAlignment="1">
      <alignment horizontal="center" vertical="center"/>
    </xf>
    <xf numFmtId="0" fontId="6" fillId="32" borderId="25" xfId="3" applyFont="1" applyFill="1" applyBorder="1" applyAlignment="1">
      <alignment horizontal="center" vertical="center"/>
    </xf>
    <xf numFmtId="0" fontId="7" fillId="12" borderId="27" xfId="5" applyFont="1" applyBorder="1" applyAlignment="1">
      <alignment horizontal="center" vertical="center"/>
    </xf>
    <xf numFmtId="0" fontId="6" fillId="34" borderId="23" xfId="5" applyFont="1" applyFill="1" applyBorder="1" applyAlignment="1">
      <alignment horizontal="center" vertical="center"/>
    </xf>
    <xf numFmtId="0" fontId="6" fillId="34" borderId="23" xfId="3" applyFont="1" applyFill="1" applyBorder="1" applyAlignment="1">
      <alignment horizontal="left" vertical="center"/>
    </xf>
    <xf numFmtId="0" fontId="6" fillId="34" borderId="23" xfId="3" applyFont="1" applyFill="1" applyBorder="1" applyAlignment="1">
      <alignment horizontal="center" vertical="center"/>
    </xf>
    <xf numFmtId="0" fontId="22" fillId="34" borderId="23" xfId="3" applyFont="1" applyFill="1" applyBorder="1" applyAlignment="1">
      <alignment horizontal="center" vertical="center"/>
    </xf>
    <xf numFmtId="0" fontId="7" fillId="8" borderId="23" xfId="5" applyFont="1" applyFill="1" applyBorder="1" applyAlignment="1">
      <alignment horizontal="center" vertical="center"/>
    </xf>
    <xf numFmtId="0" fontId="12" fillId="34" borderId="23" xfId="6" applyFill="1" applyBorder="1" applyAlignment="1">
      <alignment horizontal="center" vertical="center"/>
    </xf>
    <xf numFmtId="0" fontId="7" fillId="0" borderId="23" xfId="5" applyFont="1" applyFill="1" applyBorder="1" applyAlignment="1">
      <alignment horizontal="center" vertical="center"/>
    </xf>
    <xf numFmtId="0" fontId="7" fillId="0" borderId="23" xfId="5" applyFont="1" applyFill="1" applyBorder="1" applyAlignment="1">
      <alignment horizontal="left" vertical="center"/>
    </xf>
    <xf numFmtId="0" fontId="7" fillId="15" borderId="23" xfId="5" applyFont="1" applyFill="1" applyBorder="1" applyAlignment="1">
      <alignment horizontal="center" vertical="center"/>
    </xf>
    <xf numFmtId="0" fontId="7" fillId="15" borderId="23" xfId="5" applyFont="1" applyFill="1" applyBorder="1" applyAlignment="1">
      <alignment horizontal="left" vertical="center"/>
    </xf>
    <xf numFmtId="0" fontId="7" fillId="16" borderId="23" xfId="5" applyFont="1" applyFill="1" applyBorder="1" applyAlignment="1">
      <alignment horizontal="center" vertical="center"/>
    </xf>
    <xf numFmtId="0" fontId="7" fillId="16" borderId="23" xfId="5" applyFont="1" applyFill="1" applyBorder="1" applyAlignment="1">
      <alignment horizontal="left" vertical="center"/>
    </xf>
    <xf numFmtId="0" fontId="6" fillId="17" borderId="23" xfId="5" applyFont="1" applyFill="1" applyBorder="1" applyAlignment="1">
      <alignment horizontal="center" vertical="center"/>
    </xf>
    <xf numFmtId="0" fontId="6" fillId="17" borderId="23" xfId="3" applyFont="1" applyFill="1" applyBorder="1" applyAlignment="1">
      <alignment horizontal="left" vertical="center"/>
    </xf>
    <xf numFmtId="49" fontId="6" fillId="17" borderId="23" xfId="5" applyNumberFormat="1" applyFont="1" applyFill="1" applyBorder="1" applyAlignment="1">
      <alignment horizontal="center" vertical="center"/>
    </xf>
    <xf numFmtId="0" fontId="6" fillId="17" borderId="23" xfId="3" applyFont="1" applyFill="1" applyBorder="1" applyAlignment="1">
      <alignment horizontal="center" vertical="center"/>
    </xf>
    <xf numFmtId="0" fontId="22" fillId="17" borderId="23" xfId="3" applyFont="1" applyFill="1" applyBorder="1" applyAlignment="1">
      <alignment horizontal="center" vertical="center"/>
    </xf>
    <xf numFmtId="0" fontId="7" fillId="17" borderId="26" xfId="5" applyFont="1" applyFill="1" applyBorder="1" applyAlignment="1">
      <alignment horizontal="center" vertical="center"/>
    </xf>
    <xf numFmtId="0" fontId="7" fillId="17" borderId="23" xfId="5" applyFont="1" applyFill="1" applyBorder="1" applyAlignment="1">
      <alignment horizontal="center" vertical="center"/>
    </xf>
    <xf numFmtId="49" fontId="12" fillId="0" borderId="0" xfId="6" applyNumberFormat="1" applyAlignment="1">
      <alignment horizontal="center" vertical="center"/>
    </xf>
    <xf numFmtId="49" fontId="6" fillId="8" borderId="29" xfId="4" applyNumberFormat="1" applyFont="1" applyFill="1" applyBorder="1" applyAlignment="1">
      <alignment horizontal="center" vertical="center"/>
    </xf>
    <xf numFmtId="49" fontId="13" fillId="9" borderId="30" xfId="2" applyNumberFormat="1" applyFont="1" applyFill="1" applyBorder="1" applyAlignment="1">
      <alignment horizontal="center" vertical="center"/>
    </xf>
    <xf numFmtId="49" fontId="13" fillId="11" borderId="31" xfId="5" applyNumberFormat="1" applyFont="1" applyFill="1" applyBorder="1" applyAlignment="1">
      <alignment horizontal="center" vertical="center"/>
    </xf>
    <xf numFmtId="0" fontId="6" fillId="12" borderId="31" xfId="5" applyFont="1" applyBorder="1" applyAlignment="1">
      <alignment horizontal="center" vertical="center"/>
    </xf>
    <xf numFmtId="49" fontId="7" fillId="30" borderId="32" xfId="4" applyNumberFormat="1" applyFont="1" applyFill="1" applyBorder="1" applyAlignment="1">
      <alignment horizontal="center" vertical="center"/>
    </xf>
    <xf numFmtId="49" fontId="13" fillId="9" borderId="33" xfId="2" applyNumberFormat="1" applyFont="1" applyFill="1" applyBorder="1" applyAlignment="1">
      <alignment horizontal="center" vertical="center"/>
    </xf>
    <xf numFmtId="49" fontId="14" fillId="21" borderId="26" xfId="5" applyNumberFormat="1" applyFont="1" applyFill="1" applyBorder="1" applyAlignment="1">
      <alignment horizontal="center" vertical="center"/>
    </xf>
    <xf numFmtId="0" fontId="7" fillId="18" borderId="28" xfId="1" applyFont="1" applyFill="1" applyBorder="1" applyAlignment="1">
      <alignment vertical="center" wrapText="1"/>
    </xf>
    <xf numFmtId="49" fontId="13" fillId="9" borderId="28" xfId="2" applyNumberFormat="1" applyFont="1" applyFill="1" applyBorder="1" applyAlignment="1">
      <alignment horizontal="center" vertical="center"/>
    </xf>
    <xf numFmtId="0" fontId="6" fillId="12" borderId="28" xfId="5" applyFont="1" applyBorder="1" applyAlignment="1">
      <alignment horizontal="center" vertical="center"/>
    </xf>
    <xf numFmtId="49" fontId="13" fillId="21" borderId="23" xfId="2" applyNumberFormat="1" applyFont="1" applyFill="1" applyBorder="1" applyAlignment="1">
      <alignment horizontal="center" vertical="center"/>
    </xf>
    <xf numFmtId="49" fontId="13" fillId="21" borderId="23" xfId="2" applyNumberFormat="1" applyFont="1" applyFill="1" applyBorder="1" applyAlignment="1">
      <alignment horizontal="center" vertical="center" wrapText="1"/>
    </xf>
    <xf numFmtId="49" fontId="13" fillId="21" borderId="30" xfId="2" applyNumberFormat="1" applyFont="1" applyFill="1" applyBorder="1" applyAlignment="1">
      <alignment horizontal="center" vertical="center"/>
    </xf>
    <xf numFmtId="49" fontId="13" fillId="11" borderId="28" xfId="5" applyNumberFormat="1" applyFont="1" applyFill="1" applyBorder="1" applyAlignment="1">
      <alignment horizontal="center" vertical="center"/>
    </xf>
    <xf numFmtId="49" fontId="13" fillId="11" borderId="34" xfId="4" applyNumberFormat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33" fillId="0" borderId="0" xfId="1" applyFont="1">
      <alignment vertical="center"/>
    </xf>
    <xf numFmtId="0" fontId="34" fillId="0" borderId="0" xfId="1" applyFont="1">
      <alignment vertical="center"/>
    </xf>
    <xf numFmtId="0" fontId="8" fillId="18" borderId="2" xfId="1" applyFont="1" applyFill="1" applyBorder="1" applyAlignment="1">
      <alignment vertical="center" wrapText="1"/>
    </xf>
    <xf numFmtId="0" fontId="7" fillId="0" borderId="0" xfId="6" applyFont="1" applyAlignment="1">
      <alignment horizontal="center" vertical="center"/>
    </xf>
    <xf numFmtId="49" fontId="7" fillId="0" borderId="0" xfId="6" applyNumberFormat="1" applyFont="1" applyAlignment="1">
      <alignment horizontal="center" vertical="center"/>
    </xf>
    <xf numFmtId="9" fontId="7" fillId="0" borderId="0" xfId="6" applyNumberFormat="1" applyFont="1" applyAlignment="1">
      <alignment horizontal="center" vertical="center"/>
    </xf>
    <xf numFmtId="49" fontId="6" fillId="8" borderId="35" xfId="4" applyNumberFormat="1" applyFont="1" applyFill="1" applyBorder="1" applyAlignment="1">
      <alignment horizontal="left" vertical="center"/>
    </xf>
    <xf numFmtId="49" fontId="7" fillId="8" borderId="19" xfId="4" applyNumberFormat="1" applyFont="1" applyFill="1" applyBorder="1" applyAlignment="1">
      <alignment horizontal="center" vertical="center" wrapText="1"/>
    </xf>
    <xf numFmtId="0" fontId="22" fillId="8" borderId="36" xfId="8" applyFont="1" applyFill="1" applyBorder="1" applyAlignment="1">
      <alignment horizontal="center" vertical="center"/>
    </xf>
    <xf numFmtId="49" fontId="14" fillId="9" borderId="36" xfId="2" applyNumberFormat="1" applyFont="1" applyFill="1" applyBorder="1" applyAlignment="1">
      <alignment horizontal="center" vertical="center"/>
    </xf>
    <xf numFmtId="49" fontId="14" fillId="9" borderId="19" xfId="2" applyNumberFormat="1" applyFont="1" applyFill="1" applyBorder="1" applyAlignment="1">
      <alignment horizontal="center" vertical="center"/>
    </xf>
    <xf numFmtId="49" fontId="13" fillId="9" borderId="37" xfId="2" applyNumberFormat="1" applyFont="1" applyFill="1" applyBorder="1" applyAlignment="1">
      <alignment horizontal="center" vertical="center"/>
    </xf>
    <xf numFmtId="49" fontId="14" fillId="10" borderId="36" xfId="6" applyNumberFormat="1" applyFont="1" applyFill="1" applyBorder="1" applyAlignment="1">
      <alignment horizontal="center" vertical="center"/>
    </xf>
    <xf numFmtId="49" fontId="14" fillId="10" borderId="38" xfId="6" applyNumberFormat="1" applyFont="1" applyFill="1" applyBorder="1" applyAlignment="1">
      <alignment horizontal="center" vertical="center"/>
    </xf>
    <xf numFmtId="49" fontId="13" fillId="10" borderId="36" xfId="2" applyNumberFormat="1" applyFont="1" applyFill="1" applyBorder="1" applyAlignment="1">
      <alignment horizontal="center" vertical="center"/>
    </xf>
    <xf numFmtId="49" fontId="14" fillId="19" borderId="36" xfId="4" applyNumberFormat="1" applyFont="1" applyFill="1" applyBorder="1" applyAlignment="1">
      <alignment horizontal="center" vertical="center"/>
    </xf>
    <xf numFmtId="49" fontId="14" fillId="19" borderId="38" xfId="4" applyNumberFormat="1" applyFont="1" applyFill="1" applyBorder="1" applyAlignment="1">
      <alignment horizontal="center" vertical="center"/>
    </xf>
    <xf numFmtId="0" fontId="13" fillId="19" borderId="36" xfId="6" applyFont="1" applyFill="1" applyBorder="1" applyAlignment="1">
      <alignment horizontal="center" vertical="center"/>
    </xf>
    <xf numFmtId="49" fontId="14" fillId="19" borderId="36" xfId="4" applyNumberFormat="1" applyFont="1" applyFill="1" applyBorder="1" applyAlignment="1">
      <alignment horizontal="center" vertical="center" wrapText="1"/>
    </xf>
    <xf numFmtId="49" fontId="14" fillId="19" borderId="38" xfId="4" applyNumberFormat="1" applyFont="1" applyFill="1" applyBorder="1" applyAlignment="1">
      <alignment horizontal="center" vertical="center" wrapText="1"/>
    </xf>
    <xf numFmtId="0" fontId="7" fillId="13" borderId="36" xfId="5" applyFont="1" applyFill="1" applyBorder="1" applyAlignment="1">
      <alignment horizontal="center" vertical="center"/>
    </xf>
    <xf numFmtId="49" fontId="7" fillId="12" borderId="36" xfId="5" applyNumberFormat="1" applyFont="1" applyBorder="1" applyAlignment="1">
      <alignment horizontal="center" vertical="center"/>
    </xf>
    <xf numFmtId="0" fontId="7" fillId="12" borderId="36" xfId="5" applyFont="1" applyBorder="1" applyAlignment="1">
      <alignment horizontal="center" vertical="center"/>
    </xf>
    <xf numFmtId="1" fontId="7" fillId="14" borderId="36" xfId="5" applyNumberFormat="1" applyFont="1" applyFill="1" applyBorder="1" applyAlignment="1">
      <alignment horizontal="center" vertical="center"/>
    </xf>
    <xf numFmtId="0" fontId="7" fillId="12" borderId="36" xfId="5" applyNumberFormat="1" applyFont="1" applyBorder="1" applyAlignment="1">
      <alignment horizontal="center" vertical="center"/>
    </xf>
    <xf numFmtId="0" fontId="7" fillId="35" borderId="36" xfId="5" applyNumberFormat="1" applyFont="1" applyFill="1" applyBorder="1" applyAlignment="1">
      <alignment horizontal="center" vertical="center"/>
    </xf>
    <xf numFmtId="2" fontId="7" fillId="36" borderId="36" xfId="5" applyNumberFormat="1" applyFont="1" applyFill="1" applyBorder="1" applyAlignment="1">
      <alignment horizontal="center" vertical="center"/>
    </xf>
    <xf numFmtId="180" fontId="7" fillId="12" borderId="36" xfId="5" applyNumberFormat="1" applyFont="1" applyFill="1" applyBorder="1" applyAlignment="1">
      <alignment horizontal="center" vertical="center"/>
    </xf>
    <xf numFmtId="180" fontId="7" fillId="36" borderId="36" xfId="5" applyNumberFormat="1" applyFont="1" applyFill="1" applyBorder="1" applyAlignment="1">
      <alignment horizontal="center" vertical="center"/>
    </xf>
    <xf numFmtId="1" fontId="7" fillId="36" borderId="36" xfId="5" applyNumberFormat="1" applyFont="1" applyFill="1" applyBorder="1" applyAlignment="1">
      <alignment horizontal="center" vertical="center"/>
    </xf>
    <xf numFmtId="0" fontId="7" fillId="37" borderId="36" xfId="5" applyFont="1" applyFill="1" applyBorder="1" applyAlignment="1">
      <alignment horizontal="center" vertical="center"/>
    </xf>
    <xf numFmtId="49" fontId="7" fillId="37" borderId="36" xfId="5" applyNumberFormat="1" applyFont="1" applyFill="1" applyBorder="1" applyAlignment="1">
      <alignment horizontal="center" vertical="center"/>
    </xf>
    <xf numFmtId="0" fontId="7" fillId="37" borderId="36" xfId="5" applyNumberFormat="1" applyFont="1" applyFill="1" applyBorder="1" applyAlignment="1">
      <alignment horizontal="center" vertical="center"/>
    </xf>
    <xf numFmtId="180" fontId="7" fillId="37" borderId="36" xfId="5" applyNumberFormat="1" applyFont="1" applyFill="1" applyBorder="1" applyAlignment="1">
      <alignment horizontal="center" vertical="center"/>
    </xf>
    <xf numFmtId="180" fontId="7" fillId="14" borderId="36" xfId="5" applyNumberFormat="1" applyFont="1" applyFill="1" applyBorder="1" applyAlignment="1">
      <alignment horizontal="center" vertical="center"/>
    </xf>
    <xf numFmtId="0" fontId="7" fillId="15" borderId="36" xfId="5" applyFont="1" applyFill="1" applyBorder="1" applyAlignment="1">
      <alignment horizontal="center" vertical="center"/>
    </xf>
    <xf numFmtId="49" fontId="7" fillId="15" borderId="36" xfId="5" applyNumberFormat="1" applyFont="1" applyFill="1" applyBorder="1" applyAlignment="1">
      <alignment horizontal="center" vertical="center"/>
    </xf>
    <xf numFmtId="0" fontId="7" fillId="15" borderId="36" xfId="5" applyNumberFormat="1" applyFont="1" applyFill="1" applyBorder="1" applyAlignment="1">
      <alignment horizontal="center" vertical="center"/>
    </xf>
    <xf numFmtId="180" fontId="7" fillId="15" borderId="36" xfId="5" applyNumberFormat="1" applyFont="1" applyFill="1" applyBorder="1" applyAlignment="1">
      <alignment horizontal="center" vertical="center"/>
    </xf>
    <xf numFmtId="49" fontId="14" fillId="6" borderId="36" xfId="2" applyNumberFormat="1" applyFont="1" applyFill="1" applyBorder="1" applyAlignment="1">
      <alignment horizontal="center" vertical="center"/>
    </xf>
    <xf numFmtId="49" fontId="7" fillId="0" borderId="36" xfId="6" applyNumberFormat="1" applyFont="1" applyBorder="1" applyAlignment="1">
      <alignment horizontal="center" vertical="center"/>
    </xf>
    <xf numFmtId="49" fontId="7" fillId="0" borderId="36" xfId="6" applyNumberFormat="1" applyFont="1" applyFill="1" applyBorder="1" applyAlignment="1" applyProtection="1">
      <alignment horizontal="center" vertical="center"/>
    </xf>
    <xf numFmtId="49" fontId="7" fillId="30" borderId="19" xfId="4" applyNumberFormat="1" applyFont="1" applyFill="1" applyBorder="1" applyAlignment="1">
      <alignment horizontal="center" vertical="center"/>
    </xf>
    <xf numFmtId="49" fontId="14" fillId="21" borderId="36" xfId="6" applyNumberFormat="1" applyFont="1" applyFill="1" applyBorder="1" applyAlignment="1">
      <alignment horizontal="center" vertical="center"/>
    </xf>
    <xf numFmtId="49" fontId="14" fillId="21" borderId="38" xfId="6" applyNumberFormat="1" applyFont="1" applyFill="1" applyBorder="1" applyAlignment="1">
      <alignment horizontal="center" vertical="center"/>
    </xf>
    <xf numFmtId="49" fontId="14" fillId="21" borderId="36" xfId="6" applyNumberFormat="1" applyFont="1" applyFill="1" applyBorder="1" applyAlignment="1">
      <alignment horizontal="center" vertical="center" wrapText="1"/>
    </xf>
    <xf numFmtId="0" fontId="14" fillId="21" borderId="36" xfId="9" applyFont="1" applyFill="1" applyBorder="1" applyAlignment="1">
      <alignment horizontal="center" vertical="center" wrapText="1"/>
    </xf>
    <xf numFmtId="49" fontId="14" fillId="19" borderId="36" xfId="4" applyNumberFormat="1" applyFont="1" applyFill="1" applyBorder="1" applyAlignment="1">
      <alignment horizontal="center" vertical="top" wrapText="1"/>
    </xf>
    <xf numFmtId="49" fontId="13" fillId="19" borderId="35" xfId="4" applyNumberFormat="1" applyFont="1" applyFill="1" applyBorder="1" applyAlignment="1">
      <alignment horizontal="center" vertical="center"/>
    </xf>
    <xf numFmtId="49" fontId="7" fillId="29" borderId="36" xfId="5" applyNumberFormat="1" applyFont="1" applyFill="1" applyBorder="1" applyAlignment="1">
      <alignment horizontal="center" vertical="center"/>
    </xf>
    <xf numFmtId="0" fontId="7" fillId="31" borderId="36" xfId="6" applyFont="1" applyFill="1" applyBorder="1" applyAlignment="1">
      <alignment horizontal="center" vertical="center"/>
    </xf>
    <xf numFmtId="49" fontId="7" fillId="8" borderId="36" xfId="5" applyNumberFormat="1" applyFont="1" applyFill="1" applyBorder="1" applyAlignment="1">
      <alignment horizontal="center" vertical="center"/>
    </xf>
    <xf numFmtId="0" fontId="7" fillId="8" borderId="36" xfId="5" applyFont="1" applyFill="1" applyBorder="1" applyAlignment="1">
      <alignment horizontal="center" vertical="center"/>
    </xf>
    <xf numFmtId="0" fontId="35" fillId="12" borderId="36" xfId="5" applyFont="1" applyBorder="1" applyAlignment="1">
      <alignment horizontal="center" vertical="center"/>
    </xf>
    <xf numFmtId="49" fontId="7" fillId="28" borderId="36" xfId="5" applyNumberFormat="1" applyFont="1" applyFill="1" applyBorder="1" applyAlignment="1">
      <alignment horizontal="center" vertical="center"/>
    </xf>
    <xf numFmtId="0" fontId="7" fillId="28" borderId="36" xfId="5" applyFont="1" applyFill="1" applyBorder="1" applyAlignment="1">
      <alignment horizontal="center" vertical="center"/>
    </xf>
    <xf numFmtId="49" fontId="7" fillId="38" borderId="36" xfId="5" applyNumberFormat="1" applyFont="1" applyFill="1" applyBorder="1" applyAlignment="1">
      <alignment horizontal="center" vertical="center"/>
    </xf>
    <xf numFmtId="0" fontId="7" fillId="38" borderId="36" xfId="5" applyFont="1" applyFill="1" applyBorder="1" applyAlignment="1">
      <alignment horizontal="center" vertical="center"/>
    </xf>
    <xf numFmtId="49" fontId="7" fillId="39" borderId="36" xfId="5" applyNumberFormat="1" applyFont="1" applyFill="1" applyBorder="1" applyAlignment="1">
      <alignment horizontal="center" vertical="center"/>
    </xf>
    <xf numFmtId="0" fontId="7" fillId="39" borderId="36" xfId="5" applyFont="1" applyFill="1" applyBorder="1" applyAlignment="1">
      <alignment horizontal="center" vertical="center"/>
    </xf>
    <xf numFmtId="0" fontId="12" fillId="8" borderId="0" xfId="6" applyFill="1">
      <alignment vertical="center"/>
    </xf>
    <xf numFmtId="0" fontId="7" fillId="40" borderId="36" xfId="5" applyFont="1" applyFill="1" applyBorder="1" applyAlignment="1">
      <alignment horizontal="center" vertical="center"/>
    </xf>
    <xf numFmtId="49" fontId="7" fillId="40" borderId="36" xfId="5" applyNumberFormat="1" applyFont="1" applyFill="1" applyBorder="1" applyAlignment="1">
      <alignment horizontal="center" vertical="center"/>
    </xf>
    <xf numFmtId="0" fontId="12" fillId="40" borderId="0" xfId="6" applyFill="1">
      <alignment vertical="center"/>
    </xf>
    <xf numFmtId="0" fontId="7" fillId="41" borderId="36" xfId="5" applyFont="1" applyFill="1" applyBorder="1" applyAlignment="1">
      <alignment horizontal="center" vertical="center"/>
    </xf>
    <xf numFmtId="49" fontId="7" fillId="41" borderId="36" xfId="5" applyNumberFormat="1" applyFont="1" applyFill="1" applyBorder="1" applyAlignment="1">
      <alignment horizontal="center" vertical="center"/>
    </xf>
    <xf numFmtId="0" fontId="12" fillId="41" borderId="0" xfId="6" applyFill="1">
      <alignment vertical="center"/>
    </xf>
    <xf numFmtId="0" fontId="7" fillId="33" borderId="36" xfId="5" applyFont="1" applyFill="1" applyBorder="1" applyAlignment="1">
      <alignment horizontal="center" vertical="center"/>
    </xf>
    <xf numFmtId="49" fontId="7" fillId="33" borderId="36" xfId="5" applyNumberFormat="1" applyFont="1" applyFill="1" applyBorder="1" applyAlignment="1">
      <alignment horizontal="center" vertical="center"/>
    </xf>
    <xf numFmtId="0" fontId="12" fillId="33" borderId="0" xfId="6" applyFill="1">
      <alignment vertical="center"/>
    </xf>
    <xf numFmtId="0" fontId="7" fillId="29" borderId="36" xfId="5" applyFont="1" applyFill="1" applyBorder="1" applyAlignment="1">
      <alignment horizontal="center" vertical="center"/>
    </xf>
    <xf numFmtId="0" fontId="7" fillId="25" borderId="36" xfId="5" applyFont="1" applyFill="1" applyBorder="1" applyAlignment="1">
      <alignment horizontal="center" vertical="center"/>
    </xf>
    <xf numFmtId="49" fontId="7" fillId="25" borderId="36" xfId="5" applyNumberFormat="1" applyFont="1" applyFill="1" applyBorder="1" applyAlignment="1">
      <alignment horizontal="center" vertical="center"/>
    </xf>
    <xf numFmtId="0" fontId="7" fillId="42" borderId="36" xfId="5" applyFont="1" applyFill="1" applyBorder="1" applyAlignment="1">
      <alignment horizontal="center" vertical="center"/>
    </xf>
    <xf numFmtId="49" fontId="7" fillId="42" borderId="36" xfId="5" applyNumberFormat="1" applyFont="1" applyFill="1" applyBorder="1" applyAlignment="1">
      <alignment horizontal="center" vertical="center"/>
    </xf>
    <xf numFmtId="0" fontId="12" fillId="42" borderId="0" xfId="6" applyFill="1">
      <alignment vertical="center"/>
    </xf>
    <xf numFmtId="0" fontId="7" fillId="12" borderId="36" xfId="5" applyNumberFormat="1" applyFont="1" applyBorder="1" applyAlignment="1" applyProtection="1">
      <alignment horizontal="center" vertical="center"/>
    </xf>
    <xf numFmtId="0" fontId="7" fillId="8" borderId="36" xfId="5" applyNumberFormat="1" applyFont="1" applyFill="1" applyBorder="1" applyAlignment="1" applyProtection="1">
      <alignment horizontal="center" vertical="center"/>
    </xf>
    <xf numFmtId="0" fontId="7" fillId="8" borderId="36" xfId="6" applyFont="1" applyFill="1" applyBorder="1" applyAlignment="1">
      <alignment horizontal="center" vertical="center"/>
    </xf>
    <xf numFmtId="49" fontId="7" fillId="13" borderId="36" xfId="5" applyNumberFormat="1" applyFont="1" applyFill="1" applyBorder="1" applyAlignment="1">
      <alignment horizontal="center" vertical="center"/>
    </xf>
    <xf numFmtId="0" fontId="7" fillId="14" borderId="36" xfId="5" applyFont="1" applyFill="1" applyBorder="1" applyAlignment="1">
      <alignment horizontal="center" vertical="center"/>
    </xf>
    <xf numFmtId="49" fontId="7" fillId="14" borderId="36" xfId="5" applyNumberFormat="1" applyFont="1" applyFill="1" applyBorder="1" applyAlignment="1">
      <alignment horizontal="center" vertical="center"/>
    </xf>
    <xf numFmtId="0" fontId="7" fillId="14" borderId="36" xfId="5" applyNumberFormat="1" applyFont="1" applyFill="1" applyBorder="1" applyAlignment="1" applyProtection="1">
      <alignment horizontal="center" vertical="center"/>
    </xf>
    <xf numFmtId="0" fontId="7" fillId="14" borderId="36" xfId="6" applyFont="1" applyFill="1" applyBorder="1" applyAlignment="1">
      <alignment horizontal="center" vertical="center"/>
    </xf>
    <xf numFmtId="0" fontId="12" fillId="0" borderId="36" xfId="6" applyBorder="1" applyAlignment="1">
      <alignment horizontal="center" vertical="center"/>
    </xf>
    <xf numFmtId="0" fontId="7" fillId="37" borderId="36" xfId="6" applyFont="1" applyFill="1" applyBorder="1" applyAlignment="1">
      <alignment horizontal="center" vertical="center"/>
    </xf>
    <xf numFmtId="0" fontId="7" fillId="41" borderId="36" xfId="6" applyFont="1" applyFill="1" applyBorder="1" applyAlignment="1">
      <alignment horizontal="center" vertical="center"/>
    </xf>
    <xf numFmtId="0" fontId="7" fillId="33" borderId="36" xfId="6" applyFont="1" applyFill="1" applyBorder="1" applyAlignment="1">
      <alignment horizontal="center" vertical="center"/>
    </xf>
    <xf numFmtId="0" fontId="7" fillId="40" borderId="36" xfId="6" applyFont="1" applyFill="1" applyBorder="1" applyAlignment="1">
      <alignment horizontal="center" vertical="center"/>
    </xf>
    <xf numFmtId="0" fontId="7" fillId="32" borderId="36" xfId="5" applyFont="1" applyFill="1" applyBorder="1" applyAlignment="1">
      <alignment horizontal="center" vertical="center"/>
    </xf>
    <xf numFmtId="0" fontId="7" fillId="42" borderId="36" xfId="6" applyFont="1" applyFill="1" applyBorder="1" applyAlignment="1">
      <alignment horizontal="center" vertical="center"/>
    </xf>
    <xf numFmtId="49" fontId="7" fillId="34" borderId="36" xfId="5" applyNumberFormat="1" applyFont="1" applyFill="1" applyBorder="1" applyAlignment="1">
      <alignment horizontal="center" vertical="center"/>
    </xf>
    <xf numFmtId="0" fontId="7" fillId="34" borderId="36" xfId="5" applyFont="1" applyFill="1" applyBorder="1" applyAlignment="1">
      <alignment horizontal="center" vertical="center"/>
    </xf>
    <xf numFmtId="0" fontId="7" fillId="34" borderId="36" xfId="6" applyFont="1" applyFill="1" applyBorder="1" applyAlignment="1">
      <alignment horizontal="center" vertical="center"/>
    </xf>
    <xf numFmtId="0" fontId="7" fillId="15" borderId="36" xfId="5" applyNumberFormat="1" applyFont="1" applyFill="1" applyBorder="1" applyAlignment="1" applyProtection="1">
      <alignment horizontal="center" vertical="center"/>
    </xf>
    <xf numFmtId="0" fontId="7" fillId="15" borderId="36" xfId="6" applyFont="1" applyFill="1" applyBorder="1" applyAlignment="1">
      <alignment horizontal="center" vertical="center"/>
    </xf>
    <xf numFmtId="0" fontId="7" fillId="0" borderId="36" xfId="5" applyFont="1" applyFill="1" applyBorder="1" applyAlignment="1">
      <alignment horizontal="center" vertical="center"/>
    </xf>
    <xf numFmtId="0" fontId="7" fillId="17" borderId="36" xfId="5" applyFont="1" applyFill="1" applyBorder="1" applyAlignment="1">
      <alignment horizontal="center" vertical="center"/>
    </xf>
    <xf numFmtId="49" fontId="7" fillId="17" borderId="36" xfId="5" applyNumberFormat="1" applyFont="1" applyFill="1" applyBorder="1" applyAlignment="1">
      <alignment horizontal="left" vertical="center"/>
    </xf>
    <xf numFmtId="0" fontId="7" fillId="17" borderId="36" xfId="6" applyFont="1" applyFill="1" applyBorder="1" applyAlignment="1">
      <alignment horizontal="center" vertical="center"/>
    </xf>
    <xf numFmtId="0" fontId="7" fillId="17" borderId="36" xfId="5" applyNumberFormat="1" applyFont="1" applyFill="1" applyBorder="1" applyAlignment="1" applyProtection="1">
      <alignment horizontal="center" vertical="center"/>
    </xf>
    <xf numFmtId="49" fontId="7" fillId="17" borderId="36" xfId="5" applyNumberFormat="1" applyFont="1" applyFill="1" applyBorder="1" applyAlignment="1">
      <alignment horizontal="center" vertical="center"/>
    </xf>
    <xf numFmtId="49" fontId="7" fillId="33" borderId="36" xfId="5" applyNumberFormat="1" applyFont="1" applyFill="1" applyBorder="1" applyAlignment="1">
      <alignment horizontal="left" vertical="center"/>
    </xf>
    <xf numFmtId="0" fontId="7" fillId="33" borderId="36" xfId="5" applyNumberFormat="1" applyFont="1" applyFill="1" applyBorder="1" applyAlignment="1" applyProtection="1">
      <alignment horizontal="center" vertical="center"/>
    </xf>
    <xf numFmtId="0" fontId="6" fillId="33" borderId="36" xfId="5" applyFont="1" applyFill="1" applyBorder="1" applyAlignment="1">
      <alignment horizontal="center" vertical="center"/>
    </xf>
    <xf numFmtId="0" fontId="7" fillId="16" borderId="36" xfId="6" applyFont="1" applyFill="1" applyBorder="1" applyAlignment="1">
      <alignment horizontal="center" vertical="center"/>
    </xf>
    <xf numFmtId="0" fontId="19" fillId="11" borderId="39" xfId="1" applyFont="1" applyFill="1" applyBorder="1" applyAlignment="1">
      <alignment vertical="center" wrapText="1"/>
    </xf>
    <xf numFmtId="0" fontId="8" fillId="44" borderId="2" xfId="1" applyFont="1" applyFill="1" applyBorder="1" applyAlignment="1">
      <alignment vertical="center" wrapText="1"/>
    </xf>
    <xf numFmtId="0" fontId="19" fillId="11" borderId="39" xfId="1" applyFont="1" applyFill="1" applyBorder="1">
      <alignment vertical="center"/>
    </xf>
    <xf numFmtId="0" fontId="6" fillId="0" borderId="28" xfId="1" applyFont="1" applyBorder="1">
      <alignment vertical="center"/>
    </xf>
    <xf numFmtId="0" fontId="6" fillId="0" borderId="28" xfId="1" applyFont="1" applyBorder="1" applyAlignment="1">
      <alignment vertical="center"/>
    </xf>
    <xf numFmtId="49" fontId="6" fillId="27" borderId="14" xfId="5" applyNumberFormat="1" applyFont="1" applyFill="1" applyBorder="1" applyAlignment="1">
      <alignment horizontal="left" vertical="center"/>
    </xf>
    <xf numFmtId="0" fontId="6" fillId="27" borderId="17" xfId="5" applyFont="1" applyFill="1" applyBorder="1" applyAlignment="1">
      <alignment horizontal="center" vertical="center"/>
    </xf>
    <xf numFmtId="49" fontId="22" fillId="46" borderId="23" xfId="5" applyNumberFormat="1" applyFont="1" applyFill="1" applyBorder="1" applyAlignment="1">
      <alignment horizontal="left" vertical="center"/>
    </xf>
    <xf numFmtId="0" fontId="22" fillId="46" borderId="23" xfId="5" applyFont="1" applyFill="1" applyBorder="1" applyAlignment="1">
      <alignment horizontal="center" vertical="center"/>
    </xf>
    <xf numFmtId="49" fontId="6" fillId="44" borderId="23" xfId="5" applyNumberFormat="1" applyFont="1" applyFill="1" applyBorder="1" applyAlignment="1">
      <alignment horizontal="left" vertical="center"/>
    </xf>
    <xf numFmtId="0" fontId="6" fillId="44" borderId="23" xfId="5" applyFont="1" applyFill="1" applyBorder="1" applyAlignment="1">
      <alignment horizontal="center" vertical="center"/>
    </xf>
    <xf numFmtId="49" fontId="6" fillId="47" borderId="23" xfId="5" applyNumberFormat="1" applyFont="1" applyFill="1" applyBorder="1" applyAlignment="1">
      <alignment horizontal="left" vertical="center"/>
    </xf>
    <xf numFmtId="0" fontId="6" fillId="47" borderId="23" xfId="5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49" fontId="13" fillId="10" borderId="14" xfId="2" applyNumberFormat="1" applyFont="1" applyFill="1" applyBorder="1" applyAlignment="1">
      <alignment horizontal="center" vertical="center" wrapText="1"/>
    </xf>
    <xf numFmtId="0" fontId="36" fillId="0" borderId="28" xfId="1" applyFont="1" applyBorder="1" applyAlignment="1">
      <alignment vertical="center"/>
    </xf>
    <xf numFmtId="0" fontId="17" fillId="2" borderId="2" xfId="1" applyFont="1" applyFill="1" applyBorder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17" fillId="28" borderId="2" xfId="1" applyFont="1" applyFill="1" applyBorder="1" applyAlignment="1">
      <alignment vertical="center" wrapText="1"/>
    </xf>
    <xf numFmtId="49" fontId="15" fillId="9" borderId="13" xfId="2" applyNumberFormat="1" applyFont="1" applyFill="1" applyBorder="1" applyAlignment="1">
      <alignment horizontal="center" vertical="center"/>
    </xf>
    <xf numFmtId="49" fontId="15" fillId="21" borderId="14" xfId="2" applyNumberFormat="1" applyFont="1" applyFill="1" applyBorder="1" applyAlignment="1">
      <alignment horizontal="center" vertical="center"/>
    </xf>
    <xf numFmtId="49" fontId="15" fillId="21" borderId="13" xfId="2" applyNumberFormat="1" applyFont="1" applyFill="1" applyBorder="1" applyAlignment="1">
      <alignment horizontal="center" vertical="center"/>
    </xf>
    <xf numFmtId="49" fontId="15" fillId="11" borderId="15" xfId="4" applyNumberFormat="1" applyFont="1" applyFill="1" applyBorder="1" applyAlignment="1">
      <alignment horizontal="center" vertical="center"/>
    </xf>
    <xf numFmtId="49" fontId="15" fillId="11" borderId="14" xfId="5" applyNumberFormat="1" applyFont="1" applyFill="1" applyBorder="1" applyAlignment="1">
      <alignment horizontal="center" vertical="center"/>
    </xf>
    <xf numFmtId="0" fontId="37" fillId="11" borderId="39" xfId="1" applyFont="1" applyFill="1" applyBorder="1" applyAlignment="1">
      <alignment vertical="center" wrapText="1"/>
    </xf>
    <xf numFmtId="0" fontId="37" fillId="11" borderId="0" xfId="1" applyFont="1" applyFill="1">
      <alignment vertical="center"/>
    </xf>
    <xf numFmtId="0" fontId="37" fillId="11" borderId="7" xfId="1" applyFont="1" applyFill="1" applyBorder="1">
      <alignment vertical="center"/>
    </xf>
    <xf numFmtId="0" fontId="17" fillId="0" borderId="28" xfId="1" applyFont="1" applyFill="1" applyBorder="1">
      <alignment vertical="center"/>
    </xf>
    <xf numFmtId="0" fontId="17" fillId="43" borderId="28" xfId="1" applyFont="1" applyFill="1" applyBorder="1">
      <alignment vertical="center"/>
    </xf>
    <xf numFmtId="0" fontId="17" fillId="43" borderId="40" xfId="1" applyFont="1" applyFill="1" applyBorder="1">
      <alignment vertical="center"/>
    </xf>
    <xf numFmtId="0" fontId="17" fillId="0" borderId="40" xfId="1" applyFont="1" applyBorder="1">
      <alignment vertical="center"/>
    </xf>
    <xf numFmtId="0" fontId="17" fillId="0" borderId="40" xfId="1" applyFont="1" applyBorder="1" applyAlignment="1">
      <alignment vertical="center"/>
    </xf>
    <xf numFmtId="0" fontId="17" fillId="0" borderId="40" xfId="1" applyFont="1" applyFill="1" applyBorder="1">
      <alignment vertical="center"/>
    </xf>
    <xf numFmtId="0" fontId="17" fillId="0" borderId="0" xfId="1" applyFont="1" applyBorder="1">
      <alignment vertical="center"/>
    </xf>
    <xf numFmtId="0" fontId="17" fillId="0" borderId="0" xfId="1" applyFont="1" applyAlignment="1">
      <alignment vertical="center"/>
    </xf>
    <xf numFmtId="0" fontId="38" fillId="0" borderId="0" xfId="1" applyFont="1">
      <alignment vertical="center"/>
    </xf>
    <xf numFmtId="0" fontId="17" fillId="0" borderId="4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>
      <alignment vertical="center"/>
    </xf>
    <xf numFmtId="0" fontId="17" fillId="0" borderId="10" xfId="1" applyFont="1" applyBorder="1">
      <alignment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>
      <alignment vertical="center"/>
    </xf>
    <xf numFmtId="0" fontId="39" fillId="0" borderId="5" xfId="1" applyFont="1" applyBorder="1" applyAlignment="1">
      <alignment horizontal="center" vertical="center"/>
    </xf>
    <xf numFmtId="0" fontId="39" fillId="0" borderId="11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39" fillId="0" borderId="8" xfId="1" applyFont="1" applyBorder="1" applyAlignment="1">
      <alignment horizontal="center" vertical="center"/>
    </xf>
    <xf numFmtId="49" fontId="15" fillId="7" borderId="0" xfId="3" applyNumberFormat="1" applyFont="1" applyFill="1" applyAlignment="1">
      <alignment horizontal="center" vertical="center" wrapText="1"/>
    </xf>
    <xf numFmtId="49" fontId="15" fillId="9" borderId="20" xfId="2" applyNumberFormat="1" applyFont="1" applyFill="1" applyBorder="1" applyAlignment="1">
      <alignment horizontal="center" vertical="center"/>
    </xf>
    <xf numFmtId="49" fontId="15" fillId="21" borderId="20" xfId="6" applyNumberFormat="1" applyFont="1" applyFill="1" applyBorder="1" applyAlignment="1">
      <alignment horizontal="center" vertical="center"/>
    </xf>
    <xf numFmtId="49" fontId="15" fillId="21" borderId="20" xfId="6" applyNumberFormat="1" applyFont="1" applyFill="1" applyBorder="1" applyAlignment="1">
      <alignment horizontal="center" vertical="center" wrapText="1"/>
    </xf>
    <xf numFmtId="49" fontId="17" fillId="45" borderId="23" xfId="5" applyNumberFormat="1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49" fontId="17" fillId="0" borderId="28" xfId="5" applyNumberFormat="1" applyFont="1" applyFill="1" applyBorder="1" applyAlignment="1">
      <alignment horizontal="center" vertical="center"/>
    </xf>
    <xf numFmtId="0" fontId="17" fillId="43" borderId="28" xfId="5" applyFont="1" applyFill="1" applyBorder="1" applyAlignment="1">
      <alignment horizontal="center" vertical="center"/>
    </xf>
    <xf numFmtId="49" fontId="17" fillId="43" borderId="28" xfId="5" applyNumberFormat="1" applyFont="1" applyFill="1" applyBorder="1" applyAlignment="1">
      <alignment horizontal="center" vertical="center"/>
    </xf>
    <xf numFmtId="49" fontId="40" fillId="45" borderId="36" xfId="5" applyNumberFormat="1" applyFont="1" applyFill="1" applyBorder="1" applyAlignment="1">
      <alignment horizontal="center" vertical="center"/>
    </xf>
    <xf numFmtId="0" fontId="17" fillId="43" borderId="40" xfId="5" applyFont="1" applyFill="1" applyBorder="1" applyAlignment="1">
      <alignment horizontal="center" vertical="center"/>
    </xf>
    <xf numFmtId="49" fontId="17" fillId="43" borderId="40" xfId="5" applyNumberFormat="1" applyFont="1" applyFill="1" applyBorder="1" applyAlignment="1">
      <alignment horizontal="center" vertical="center"/>
    </xf>
    <xf numFmtId="49" fontId="17" fillId="46" borderId="23" xfId="5" applyNumberFormat="1" applyFont="1" applyFill="1" applyBorder="1" applyAlignment="1">
      <alignment horizontal="center" vertical="center"/>
    </xf>
    <xf numFmtId="49" fontId="40" fillId="46" borderId="36" xfId="5" applyNumberFormat="1" applyFont="1" applyFill="1" applyBorder="1" applyAlignment="1">
      <alignment horizontal="center" vertical="center"/>
    </xf>
    <xf numFmtId="49" fontId="17" fillId="44" borderId="23" xfId="5" applyNumberFormat="1" applyFont="1" applyFill="1" applyBorder="1" applyAlignment="1">
      <alignment horizontal="center" vertical="center"/>
    </xf>
    <xf numFmtId="49" fontId="40" fillId="44" borderId="36" xfId="5" applyNumberFormat="1" applyFont="1" applyFill="1" applyBorder="1" applyAlignment="1">
      <alignment horizontal="center" vertical="center"/>
    </xf>
    <xf numFmtId="49" fontId="17" fillId="47" borderId="23" xfId="5" applyNumberFormat="1" applyFont="1" applyFill="1" applyBorder="1" applyAlignment="1">
      <alignment horizontal="center" vertical="center"/>
    </xf>
    <xf numFmtId="49" fontId="40" fillId="47" borderId="36" xfId="5" applyNumberFormat="1" applyFont="1" applyFill="1" applyBorder="1" applyAlignment="1">
      <alignment horizontal="center" vertical="center"/>
    </xf>
    <xf numFmtId="0" fontId="17" fillId="12" borderId="40" xfId="5" applyFont="1" applyBorder="1" applyAlignment="1">
      <alignment horizontal="center" vertical="center"/>
    </xf>
    <xf numFmtId="0" fontId="17" fillId="42" borderId="40" xfId="5" applyFont="1" applyFill="1" applyBorder="1" applyAlignment="1">
      <alignment horizontal="center" vertical="center"/>
    </xf>
    <xf numFmtId="0" fontId="17" fillId="0" borderId="0" xfId="1" applyFont="1" applyFill="1">
      <alignment vertical="center"/>
    </xf>
    <xf numFmtId="0" fontId="17" fillId="18" borderId="0" xfId="1" applyFont="1" applyFill="1" applyAlignment="1">
      <alignment vertical="center" wrapText="1"/>
    </xf>
    <xf numFmtId="0" fontId="17" fillId="18" borderId="2" xfId="1" applyFont="1" applyFill="1" applyBorder="1" applyAlignment="1">
      <alignment vertical="center" wrapText="1"/>
    </xf>
    <xf numFmtId="0" fontId="11" fillId="26" borderId="41" xfId="1" applyFont="1" applyFill="1" applyBorder="1">
      <alignment vertical="center"/>
    </xf>
    <xf numFmtId="49" fontId="13" fillId="11" borderId="41" xfId="4" applyNumberFormat="1" applyFont="1" applyFill="1" applyBorder="1" applyAlignment="1">
      <alignment horizontal="center" vertical="center"/>
    </xf>
    <xf numFmtId="49" fontId="17" fillId="8" borderId="41" xfId="4" applyNumberFormat="1" applyFont="1" applyFill="1" applyBorder="1" applyAlignment="1">
      <alignment horizontal="left" vertical="center" wrapText="1"/>
    </xf>
    <xf numFmtId="49" fontId="13" fillId="11" borderId="41" xfId="5" applyNumberFormat="1" applyFont="1" applyFill="1" applyBorder="1" applyAlignment="1">
      <alignment horizontal="center" vertical="center"/>
    </xf>
    <xf numFmtId="49" fontId="17" fillId="8" borderId="41" xfId="4" applyNumberFormat="1" applyFont="1" applyFill="1" applyBorder="1" applyAlignment="1">
      <alignment horizontal="left" vertical="center"/>
    </xf>
    <xf numFmtId="0" fontId="18" fillId="8" borderId="41" xfId="1" applyFont="1" applyFill="1" applyBorder="1" applyAlignment="1">
      <alignment vertical="center" wrapText="1"/>
    </xf>
    <xf numFmtId="0" fontId="19" fillId="11" borderId="41" xfId="1" applyFont="1" applyFill="1" applyBorder="1" applyAlignment="1">
      <alignment vertical="center" wrapText="1"/>
    </xf>
    <xf numFmtId="0" fontId="8" fillId="4" borderId="41" xfId="1" applyFont="1" applyFill="1" applyBorder="1" applyAlignment="1">
      <alignment vertical="center" wrapText="1"/>
    </xf>
    <xf numFmtId="0" fontId="19" fillId="11" borderId="41" xfId="1" applyFont="1" applyFill="1" applyBorder="1">
      <alignment vertical="center"/>
    </xf>
    <xf numFmtId="0" fontId="8" fillId="44" borderId="41" xfId="1" applyFont="1" applyFill="1" applyBorder="1" applyAlignment="1">
      <alignment vertical="center" wrapText="1"/>
    </xf>
    <xf numFmtId="0" fontId="8" fillId="18" borderId="41" xfId="1" applyFont="1" applyFill="1" applyBorder="1" applyAlignment="1">
      <alignment vertical="center" wrapText="1"/>
    </xf>
    <xf numFmtId="0" fontId="8" fillId="3" borderId="41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vertical="center" wrapText="1"/>
    </xf>
    <xf numFmtId="0" fontId="20" fillId="11" borderId="41" xfId="1" applyFont="1" applyFill="1" applyBorder="1">
      <alignment vertical="center"/>
    </xf>
    <xf numFmtId="49" fontId="15" fillId="11" borderId="41" xfId="4" applyNumberFormat="1" applyFont="1" applyFill="1" applyBorder="1" applyAlignment="1">
      <alignment horizontal="center" vertical="center"/>
    </xf>
    <xf numFmtId="49" fontId="15" fillId="11" borderId="41" xfId="5" applyNumberFormat="1" applyFont="1" applyFill="1" applyBorder="1" applyAlignment="1">
      <alignment horizontal="center" vertical="center"/>
    </xf>
    <xf numFmtId="0" fontId="37" fillId="11" borderId="41" xfId="1" applyFont="1" applyFill="1" applyBorder="1" applyAlignment="1">
      <alignment vertical="center" wrapText="1"/>
    </xf>
    <xf numFmtId="0" fontId="17" fillId="2" borderId="41" xfId="1" applyFont="1" applyFill="1" applyBorder="1" applyAlignment="1">
      <alignment vertical="center" wrapText="1"/>
    </xf>
    <xf numFmtId="0" fontId="37" fillId="11" borderId="41" xfId="1" applyFont="1" applyFill="1" applyBorder="1">
      <alignment vertical="center"/>
    </xf>
    <xf numFmtId="0" fontId="17" fillId="18" borderId="41" xfId="1" applyFont="1" applyFill="1" applyBorder="1" applyAlignment="1">
      <alignment vertical="center" wrapText="1"/>
    </xf>
    <xf numFmtId="0" fontId="17" fillId="5" borderId="41" xfId="1" applyFont="1" applyFill="1" applyBorder="1" applyAlignment="1">
      <alignment vertical="center" wrapText="1"/>
    </xf>
    <xf numFmtId="0" fontId="17" fillId="28" borderId="41" xfId="1" applyFont="1" applyFill="1" applyBorder="1" applyAlignment="1">
      <alignment vertical="center" wrapText="1"/>
    </xf>
    <xf numFmtId="0" fontId="17" fillId="0" borderId="41" xfId="1" applyFont="1" applyBorder="1">
      <alignment vertical="center"/>
    </xf>
    <xf numFmtId="0" fontId="18" fillId="18" borderId="28" xfId="1" applyFont="1" applyFill="1" applyBorder="1" applyAlignment="1">
      <alignment horizontal="center" vertical="center"/>
    </xf>
    <xf numFmtId="0" fontId="18" fillId="20" borderId="25" xfId="1" applyFont="1" applyFill="1" applyBorder="1" applyAlignment="1">
      <alignment horizontal="center" vertical="center"/>
    </xf>
    <xf numFmtId="0" fontId="18" fillId="20" borderId="28" xfId="1" applyFont="1" applyFill="1" applyBorder="1" applyAlignment="1">
      <alignment horizontal="center" vertical="center"/>
    </xf>
    <xf numFmtId="0" fontId="18" fillId="20" borderId="1" xfId="1" applyFont="1" applyFill="1" applyBorder="1" applyAlignment="1">
      <alignment horizontal="center" vertical="center"/>
    </xf>
    <xf numFmtId="0" fontId="18" fillId="18" borderId="17" xfId="1" applyFont="1" applyFill="1" applyBorder="1">
      <alignment vertical="center"/>
    </xf>
  </cellXfs>
  <cellStyles count="10">
    <cellStyle name="20% - 강조색1 2" xfId="5"/>
    <cellStyle name="Excel Built-in Normal 2" xfId="2"/>
    <cellStyle name="표준" xfId="0" builtinId="0"/>
    <cellStyle name="표준 10" xfId="8"/>
    <cellStyle name="표준 11" xfId="6"/>
    <cellStyle name="표준 2" xfId="1"/>
    <cellStyle name="표준 2 2" xfId="4"/>
    <cellStyle name="표준 25" xfId="3"/>
    <cellStyle name="표준 26" xfId="7"/>
    <cellStyle name="표준 3" xfId="9"/>
  </cellStyles>
  <dxfs count="0"/>
  <tableStyles count="0" defaultTableStyle="TableStyleMedium2" defaultPivotStyle="PivotStyleLight16"/>
  <colors>
    <mruColors>
      <color rgb="FF66CCFF"/>
      <color rgb="FFCCFFCC"/>
      <color rgb="FFCCCCFF"/>
      <color rgb="FFFF99CC"/>
      <color rgb="FF9999FF"/>
      <color rgb="FFCC99FF"/>
      <color rgb="FFFFCCFF"/>
      <color rgb="FF404040"/>
      <color rgb="FF262626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13"/>
  <sheetViews>
    <sheetView tabSelected="1" workbookViewId="0">
      <selection activeCell="C13" sqref="C13"/>
    </sheetView>
  </sheetViews>
  <sheetFormatPr defaultRowHeight="11.25" x14ac:dyDescent="0.3"/>
  <cols>
    <col min="1" max="1" width="4.5" style="2" customWidth="1"/>
    <col min="2" max="2" width="14.75" style="2" customWidth="1"/>
    <col min="3" max="3" width="14.25" style="2" bestFit="1" customWidth="1"/>
    <col min="4" max="4" width="32" style="2" customWidth="1"/>
    <col min="5" max="5" width="34" style="2" customWidth="1"/>
    <col min="6" max="6" width="9.5" style="2" bestFit="1" customWidth="1"/>
    <col min="7" max="7" width="10.875" style="2" bestFit="1" customWidth="1"/>
    <col min="8" max="12" width="9.375" style="2" customWidth="1"/>
    <col min="13" max="20" width="9" style="2"/>
    <col min="21" max="21" width="3" style="2" customWidth="1"/>
    <col min="22" max="22" width="8.25" style="2" bestFit="1" customWidth="1"/>
    <col min="23" max="256" width="9" style="2"/>
    <col min="257" max="257" width="4.5" style="2" customWidth="1"/>
    <col min="258" max="258" width="12.75" style="2" bestFit="1" customWidth="1"/>
    <col min="259" max="259" width="24.25" style="2" bestFit="1" customWidth="1"/>
    <col min="260" max="260" width="33" style="2" bestFit="1" customWidth="1"/>
    <col min="261" max="261" width="20.625" style="2" bestFit="1" customWidth="1"/>
    <col min="262" max="262" width="9.5" style="2" bestFit="1" customWidth="1"/>
    <col min="263" max="263" width="10.875" style="2" bestFit="1" customWidth="1"/>
    <col min="264" max="268" width="9.375" style="2" customWidth="1"/>
    <col min="269" max="276" width="9" style="2"/>
    <col min="277" max="277" width="3" style="2" customWidth="1"/>
    <col min="278" max="278" width="8.25" style="2" bestFit="1" customWidth="1"/>
    <col min="279" max="512" width="9" style="2"/>
    <col min="513" max="513" width="4.5" style="2" customWidth="1"/>
    <col min="514" max="514" width="12.75" style="2" bestFit="1" customWidth="1"/>
    <col min="515" max="515" width="24.25" style="2" bestFit="1" customWidth="1"/>
    <col min="516" max="516" width="33" style="2" bestFit="1" customWidth="1"/>
    <col min="517" max="517" width="20.625" style="2" bestFit="1" customWidth="1"/>
    <col min="518" max="518" width="9.5" style="2" bestFit="1" customWidth="1"/>
    <col min="519" max="519" width="10.875" style="2" bestFit="1" customWidth="1"/>
    <col min="520" max="524" width="9.375" style="2" customWidth="1"/>
    <col min="525" max="532" width="9" style="2"/>
    <col min="533" max="533" width="3" style="2" customWidth="1"/>
    <col min="534" max="534" width="8.25" style="2" bestFit="1" customWidth="1"/>
    <col min="535" max="768" width="9" style="2"/>
    <col min="769" max="769" width="4.5" style="2" customWidth="1"/>
    <col min="770" max="770" width="12.75" style="2" bestFit="1" customWidth="1"/>
    <col min="771" max="771" width="24.25" style="2" bestFit="1" customWidth="1"/>
    <col min="772" max="772" width="33" style="2" bestFit="1" customWidth="1"/>
    <col min="773" max="773" width="20.625" style="2" bestFit="1" customWidth="1"/>
    <col min="774" max="774" width="9.5" style="2" bestFit="1" customWidth="1"/>
    <col min="775" max="775" width="10.875" style="2" bestFit="1" customWidth="1"/>
    <col min="776" max="780" width="9.375" style="2" customWidth="1"/>
    <col min="781" max="788" width="9" style="2"/>
    <col min="789" max="789" width="3" style="2" customWidth="1"/>
    <col min="790" max="790" width="8.25" style="2" bestFit="1" customWidth="1"/>
    <col min="791" max="1024" width="9" style="2"/>
    <col min="1025" max="1025" width="4.5" style="2" customWidth="1"/>
    <col min="1026" max="1026" width="12.75" style="2" bestFit="1" customWidth="1"/>
    <col min="1027" max="1027" width="24.25" style="2" bestFit="1" customWidth="1"/>
    <col min="1028" max="1028" width="33" style="2" bestFit="1" customWidth="1"/>
    <col min="1029" max="1029" width="20.625" style="2" bestFit="1" customWidth="1"/>
    <col min="1030" max="1030" width="9.5" style="2" bestFit="1" customWidth="1"/>
    <col min="1031" max="1031" width="10.875" style="2" bestFit="1" customWidth="1"/>
    <col min="1032" max="1036" width="9.375" style="2" customWidth="1"/>
    <col min="1037" max="1044" width="9" style="2"/>
    <col min="1045" max="1045" width="3" style="2" customWidth="1"/>
    <col min="1046" max="1046" width="8.25" style="2" bestFit="1" customWidth="1"/>
    <col min="1047" max="1280" width="9" style="2"/>
    <col min="1281" max="1281" width="4.5" style="2" customWidth="1"/>
    <col min="1282" max="1282" width="12.75" style="2" bestFit="1" customWidth="1"/>
    <col min="1283" max="1283" width="24.25" style="2" bestFit="1" customWidth="1"/>
    <col min="1284" max="1284" width="33" style="2" bestFit="1" customWidth="1"/>
    <col min="1285" max="1285" width="20.625" style="2" bestFit="1" customWidth="1"/>
    <col min="1286" max="1286" width="9.5" style="2" bestFit="1" customWidth="1"/>
    <col min="1287" max="1287" width="10.875" style="2" bestFit="1" customWidth="1"/>
    <col min="1288" max="1292" width="9.375" style="2" customWidth="1"/>
    <col min="1293" max="1300" width="9" style="2"/>
    <col min="1301" max="1301" width="3" style="2" customWidth="1"/>
    <col min="1302" max="1302" width="8.25" style="2" bestFit="1" customWidth="1"/>
    <col min="1303" max="1536" width="9" style="2"/>
    <col min="1537" max="1537" width="4.5" style="2" customWidth="1"/>
    <col min="1538" max="1538" width="12.75" style="2" bestFit="1" customWidth="1"/>
    <col min="1539" max="1539" width="24.25" style="2" bestFit="1" customWidth="1"/>
    <col min="1540" max="1540" width="33" style="2" bestFit="1" customWidth="1"/>
    <col min="1541" max="1541" width="20.625" style="2" bestFit="1" customWidth="1"/>
    <col min="1542" max="1542" width="9.5" style="2" bestFit="1" customWidth="1"/>
    <col min="1543" max="1543" width="10.875" style="2" bestFit="1" customWidth="1"/>
    <col min="1544" max="1548" width="9.375" style="2" customWidth="1"/>
    <col min="1549" max="1556" width="9" style="2"/>
    <col min="1557" max="1557" width="3" style="2" customWidth="1"/>
    <col min="1558" max="1558" width="8.25" style="2" bestFit="1" customWidth="1"/>
    <col min="1559" max="1792" width="9" style="2"/>
    <col min="1793" max="1793" width="4.5" style="2" customWidth="1"/>
    <col min="1794" max="1794" width="12.75" style="2" bestFit="1" customWidth="1"/>
    <col min="1795" max="1795" width="24.25" style="2" bestFit="1" customWidth="1"/>
    <col min="1796" max="1796" width="33" style="2" bestFit="1" customWidth="1"/>
    <col min="1797" max="1797" width="20.625" style="2" bestFit="1" customWidth="1"/>
    <col min="1798" max="1798" width="9.5" style="2" bestFit="1" customWidth="1"/>
    <col min="1799" max="1799" width="10.875" style="2" bestFit="1" customWidth="1"/>
    <col min="1800" max="1804" width="9.375" style="2" customWidth="1"/>
    <col min="1805" max="1812" width="9" style="2"/>
    <col min="1813" max="1813" width="3" style="2" customWidth="1"/>
    <col min="1814" max="1814" width="8.25" style="2" bestFit="1" customWidth="1"/>
    <col min="1815" max="2048" width="9" style="2"/>
    <col min="2049" max="2049" width="4.5" style="2" customWidth="1"/>
    <col min="2050" max="2050" width="12.75" style="2" bestFit="1" customWidth="1"/>
    <col min="2051" max="2051" width="24.25" style="2" bestFit="1" customWidth="1"/>
    <col min="2052" max="2052" width="33" style="2" bestFit="1" customWidth="1"/>
    <col min="2053" max="2053" width="20.625" style="2" bestFit="1" customWidth="1"/>
    <col min="2054" max="2054" width="9.5" style="2" bestFit="1" customWidth="1"/>
    <col min="2055" max="2055" width="10.875" style="2" bestFit="1" customWidth="1"/>
    <col min="2056" max="2060" width="9.375" style="2" customWidth="1"/>
    <col min="2061" max="2068" width="9" style="2"/>
    <col min="2069" max="2069" width="3" style="2" customWidth="1"/>
    <col min="2070" max="2070" width="8.25" style="2" bestFit="1" customWidth="1"/>
    <col min="2071" max="2304" width="9" style="2"/>
    <col min="2305" max="2305" width="4.5" style="2" customWidth="1"/>
    <col min="2306" max="2306" width="12.75" style="2" bestFit="1" customWidth="1"/>
    <col min="2307" max="2307" width="24.25" style="2" bestFit="1" customWidth="1"/>
    <col min="2308" max="2308" width="33" style="2" bestFit="1" customWidth="1"/>
    <col min="2309" max="2309" width="20.625" style="2" bestFit="1" customWidth="1"/>
    <col min="2310" max="2310" width="9.5" style="2" bestFit="1" customWidth="1"/>
    <col min="2311" max="2311" width="10.875" style="2" bestFit="1" customWidth="1"/>
    <col min="2312" max="2316" width="9.375" style="2" customWidth="1"/>
    <col min="2317" max="2324" width="9" style="2"/>
    <col min="2325" max="2325" width="3" style="2" customWidth="1"/>
    <col min="2326" max="2326" width="8.25" style="2" bestFit="1" customWidth="1"/>
    <col min="2327" max="2560" width="9" style="2"/>
    <col min="2561" max="2561" width="4.5" style="2" customWidth="1"/>
    <col min="2562" max="2562" width="12.75" style="2" bestFit="1" customWidth="1"/>
    <col min="2563" max="2563" width="24.25" style="2" bestFit="1" customWidth="1"/>
    <col min="2564" max="2564" width="33" style="2" bestFit="1" customWidth="1"/>
    <col min="2565" max="2565" width="20.625" style="2" bestFit="1" customWidth="1"/>
    <col min="2566" max="2566" width="9.5" style="2" bestFit="1" customWidth="1"/>
    <col min="2567" max="2567" width="10.875" style="2" bestFit="1" customWidth="1"/>
    <col min="2568" max="2572" width="9.375" style="2" customWidth="1"/>
    <col min="2573" max="2580" width="9" style="2"/>
    <col min="2581" max="2581" width="3" style="2" customWidth="1"/>
    <col min="2582" max="2582" width="8.25" style="2" bestFit="1" customWidth="1"/>
    <col min="2583" max="2816" width="9" style="2"/>
    <col min="2817" max="2817" width="4.5" style="2" customWidth="1"/>
    <col min="2818" max="2818" width="12.75" style="2" bestFit="1" customWidth="1"/>
    <col min="2819" max="2819" width="24.25" style="2" bestFit="1" customWidth="1"/>
    <col min="2820" max="2820" width="33" style="2" bestFit="1" customWidth="1"/>
    <col min="2821" max="2821" width="20.625" style="2" bestFit="1" customWidth="1"/>
    <col min="2822" max="2822" width="9.5" style="2" bestFit="1" customWidth="1"/>
    <col min="2823" max="2823" width="10.875" style="2" bestFit="1" customWidth="1"/>
    <col min="2824" max="2828" width="9.375" style="2" customWidth="1"/>
    <col min="2829" max="2836" width="9" style="2"/>
    <col min="2837" max="2837" width="3" style="2" customWidth="1"/>
    <col min="2838" max="2838" width="8.25" style="2" bestFit="1" customWidth="1"/>
    <col min="2839" max="3072" width="9" style="2"/>
    <col min="3073" max="3073" width="4.5" style="2" customWidth="1"/>
    <col min="3074" max="3074" width="12.75" style="2" bestFit="1" customWidth="1"/>
    <col min="3075" max="3075" width="24.25" style="2" bestFit="1" customWidth="1"/>
    <col min="3076" max="3076" width="33" style="2" bestFit="1" customWidth="1"/>
    <col min="3077" max="3077" width="20.625" style="2" bestFit="1" customWidth="1"/>
    <col min="3078" max="3078" width="9.5" style="2" bestFit="1" customWidth="1"/>
    <col min="3079" max="3079" width="10.875" style="2" bestFit="1" customWidth="1"/>
    <col min="3080" max="3084" width="9.375" style="2" customWidth="1"/>
    <col min="3085" max="3092" width="9" style="2"/>
    <col min="3093" max="3093" width="3" style="2" customWidth="1"/>
    <col min="3094" max="3094" width="8.25" style="2" bestFit="1" customWidth="1"/>
    <col min="3095" max="3328" width="9" style="2"/>
    <col min="3329" max="3329" width="4.5" style="2" customWidth="1"/>
    <col min="3330" max="3330" width="12.75" style="2" bestFit="1" customWidth="1"/>
    <col min="3331" max="3331" width="24.25" style="2" bestFit="1" customWidth="1"/>
    <col min="3332" max="3332" width="33" style="2" bestFit="1" customWidth="1"/>
    <col min="3333" max="3333" width="20.625" style="2" bestFit="1" customWidth="1"/>
    <col min="3334" max="3334" width="9.5" style="2" bestFit="1" customWidth="1"/>
    <col min="3335" max="3335" width="10.875" style="2" bestFit="1" customWidth="1"/>
    <col min="3336" max="3340" width="9.375" style="2" customWidth="1"/>
    <col min="3341" max="3348" width="9" style="2"/>
    <col min="3349" max="3349" width="3" style="2" customWidth="1"/>
    <col min="3350" max="3350" width="8.25" style="2" bestFit="1" customWidth="1"/>
    <col min="3351" max="3584" width="9" style="2"/>
    <col min="3585" max="3585" width="4.5" style="2" customWidth="1"/>
    <col min="3586" max="3586" width="12.75" style="2" bestFit="1" customWidth="1"/>
    <col min="3587" max="3587" width="24.25" style="2" bestFit="1" customWidth="1"/>
    <col min="3588" max="3588" width="33" style="2" bestFit="1" customWidth="1"/>
    <col min="3589" max="3589" width="20.625" style="2" bestFit="1" customWidth="1"/>
    <col min="3590" max="3590" width="9.5" style="2" bestFit="1" customWidth="1"/>
    <col min="3591" max="3591" width="10.875" style="2" bestFit="1" customWidth="1"/>
    <col min="3592" max="3596" width="9.375" style="2" customWidth="1"/>
    <col min="3597" max="3604" width="9" style="2"/>
    <col min="3605" max="3605" width="3" style="2" customWidth="1"/>
    <col min="3606" max="3606" width="8.25" style="2" bestFit="1" customWidth="1"/>
    <col min="3607" max="3840" width="9" style="2"/>
    <col min="3841" max="3841" width="4.5" style="2" customWidth="1"/>
    <col min="3842" max="3842" width="12.75" style="2" bestFit="1" customWidth="1"/>
    <col min="3843" max="3843" width="24.25" style="2" bestFit="1" customWidth="1"/>
    <col min="3844" max="3844" width="33" style="2" bestFit="1" customWidth="1"/>
    <col min="3845" max="3845" width="20.625" style="2" bestFit="1" customWidth="1"/>
    <col min="3846" max="3846" width="9.5" style="2" bestFit="1" customWidth="1"/>
    <col min="3847" max="3847" width="10.875" style="2" bestFit="1" customWidth="1"/>
    <col min="3848" max="3852" width="9.375" style="2" customWidth="1"/>
    <col min="3853" max="3860" width="9" style="2"/>
    <col min="3861" max="3861" width="3" style="2" customWidth="1"/>
    <col min="3862" max="3862" width="8.25" style="2" bestFit="1" customWidth="1"/>
    <col min="3863" max="4096" width="9" style="2"/>
    <col min="4097" max="4097" width="4.5" style="2" customWidth="1"/>
    <col min="4098" max="4098" width="12.75" style="2" bestFit="1" customWidth="1"/>
    <col min="4099" max="4099" width="24.25" style="2" bestFit="1" customWidth="1"/>
    <col min="4100" max="4100" width="33" style="2" bestFit="1" customWidth="1"/>
    <col min="4101" max="4101" width="20.625" style="2" bestFit="1" customWidth="1"/>
    <col min="4102" max="4102" width="9.5" style="2" bestFit="1" customWidth="1"/>
    <col min="4103" max="4103" width="10.875" style="2" bestFit="1" customWidth="1"/>
    <col min="4104" max="4108" width="9.375" style="2" customWidth="1"/>
    <col min="4109" max="4116" width="9" style="2"/>
    <col min="4117" max="4117" width="3" style="2" customWidth="1"/>
    <col min="4118" max="4118" width="8.25" style="2" bestFit="1" customWidth="1"/>
    <col min="4119" max="4352" width="9" style="2"/>
    <col min="4353" max="4353" width="4.5" style="2" customWidth="1"/>
    <col min="4354" max="4354" width="12.75" style="2" bestFit="1" customWidth="1"/>
    <col min="4355" max="4355" width="24.25" style="2" bestFit="1" customWidth="1"/>
    <col min="4356" max="4356" width="33" style="2" bestFit="1" customWidth="1"/>
    <col min="4357" max="4357" width="20.625" style="2" bestFit="1" customWidth="1"/>
    <col min="4358" max="4358" width="9.5" style="2" bestFit="1" customWidth="1"/>
    <col min="4359" max="4359" width="10.875" style="2" bestFit="1" customWidth="1"/>
    <col min="4360" max="4364" width="9.375" style="2" customWidth="1"/>
    <col min="4365" max="4372" width="9" style="2"/>
    <col min="4373" max="4373" width="3" style="2" customWidth="1"/>
    <col min="4374" max="4374" width="8.25" style="2" bestFit="1" customWidth="1"/>
    <col min="4375" max="4608" width="9" style="2"/>
    <col min="4609" max="4609" width="4.5" style="2" customWidth="1"/>
    <col min="4610" max="4610" width="12.75" style="2" bestFit="1" customWidth="1"/>
    <col min="4611" max="4611" width="24.25" style="2" bestFit="1" customWidth="1"/>
    <col min="4612" max="4612" width="33" style="2" bestFit="1" customWidth="1"/>
    <col min="4613" max="4613" width="20.625" style="2" bestFit="1" customWidth="1"/>
    <col min="4614" max="4614" width="9.5" style="2" bestFit="1" customWidth="1"/>
    <col min="4615" max="4615" width="10.875" style="2" bestFit="1" customWidth="1"/>
    <col min="4616" max="4620" width="9.375" style="2" customWidth="1"/>
    <col min="4621" max="4628" width="9" style="2"/>
    <col min="4629" max="4629" width="3" style="2" customWidth="1"/>
    <col min="4630" max="4630" width="8.25" style="2" bestFit="1" customWidth="1"/>
    <col min="4631" max="4864" width="9" style="2"/>
    <col min="4865" max="4865" width="4.5" style="2" customWidth="1"/>
    <col min="4866" max="4866" width="12.75" style="2" bestFit="1" customWidth="1"/>
    <col min="4867" max="4867" width="24.25" style="2" bestFit="1" customWidth="1"/>
    <col min="4868" max="4868" width="33" style="2" bestFit="1" customWidth="1"/>
    <col min="4869" max="4869" width="20.625" style="2" bestFit="1" customWidth="1"/>
    <col min="4870" max="4870" width="9.5" style="2" bestFit="1" customWidth="1"/>
    <col min="4871" max="4871" width="10.875" style="2" bestFit="1" customWidth="1"/>
    <col min="4872" max="4876" width="9.375" style="2" customWidth="1"/>
    <col min="4877" max="4884" width="9" style="2"/>
    <col min="4885" max="4885" width="3" style="2" customWidth="1"/>
    <col min="4886" max="4886" width="8.25" style="2" bestFit="1" customWidth="1"/>
    <col min="4887" max="5120" width="9" style="2"/>
    <col min="5121" max="5121" width="4.5" style="2" customWidth="1"/>
    <col min="5122" max="5122" width="12.75" style="2" bestFit="1" customWidth="1"/>
    <col min="5123" max="5123" width="24.25" style="2" bestFit="1" customWidth="1"/>
    <col min="5124" max="5124" width="33" style="2" bestFit="1" customWidth="1"/>
    <col min="5125" max="5125" width="20.625" style="2" bestFit="1" customWidth="1"/>
    <col min="5126" max="5126" width="9.5" style="2" bestFit="1" customWidth="1"/>
    <col min="5127" max="5127" width="10.875" style="2" bestFit="1" customWidth="1"/>
    <col min="5128" max="5132" width="9.375" style="2" customWidth="1"/>
    <col min="5133" max="5140" width="9" style="2"/>
    <col min="5141" max="5141" width="3" style="2" customWidth="1"/>
    <col min="5142" max="5142" width="8.25" style="2" bestFit="1" customWidth="1"/>
    <col min="5143" max="5376" width="9" style="2"/>
    <col min="5377" max="5377" width="4.5" style="2" customWidth="1"/>
    <col min="5378" max="5378" width="12.75" style="2" bestFit="1" customWidth="1"/>
    <col min="5379" max="5379" width="24.25" style="2" bestFit="1" customWidth="1"/>
    <col min="5380" max="5380" width="33" style="2" bestFit="1" customWidth="1"/>
    <col min="5381" max="5381" width="20.625" style="2" bestFit="1" customWidth="1"/>
    <col min="5382" max="5382" width="9.5" style="2" bestFit="1" customWidth="1"/>
    <col min="5383" max="5383" width="10.875" style="2" bestFit="1" customWidth="1"/>
    <col min="5384" max="5388" width="9.375" style="2" customWidth="1"/>
    <col min="5389" max="5396" width="9" style="2"/>
    <col min="5397" max="5397" width="3" style="2" customWidth="1"/>
    <col min="5398" max="5398" width="8.25" style="2" bestFit="1" customWidth="1"/>
    <col min="5399" max="5632" width="9" style="2"/>
    <col min="5633" max="5633" width="4.5" style="2" customWidth="1"/>
    <col min="5634" max="5634" width="12.75" style="2" bestFit="1" customWidth="1"/>
    <col min="5635" max="5635" width="24.25" style="2" bestFit="1" customWidth="1"/>
    <col min="5636" max="5636" width="33" style="2" bestFit="1" customWidth="1"/>
    <col min="5637" max="5637" width="20.625" style="2" bestFit="1" customWidth="1"/>
    <col min="5638" max="5638" width="9.5" style="2" bestFit="1" customWidth="1"/>
    <col min="5639" max="5639" width="10.875" style="2" bestFit="1" customWidth="1"/>
    <col min="5640" max="5644" width="9.375" style="2" customWidth="1"/>
    <col min="5645" max="5652" width="9" style="2"/>
    <col min="5653" max="5653" width="3" style="2" customWidth="1"/>
    <col min="5654" max="5654" width="8.25" style="2" bestFit="1" customWidth="1"/>
    <col min="5655" max="5888" width="9" style="2"/>
    <col min="5889" max="5889" width="4.5" style="2" customWidth="1"/>
    <col min="5890" max="5890" width="12.75" style="2" bestFit="1" customWidth="1"/>
    <col min="5891" max="5891" width="24.25" style="2" bestFit="1" customWidth="1"/>
    <col min="5892" max="5892" width="33" style="2" bestFit="1" customWidth="1"/>
    <col min="5893" max="5893" width="20.625" style="2" bestFit="1" customWidth="1"/>
    <col min="5894" max="5894" width="9.5" style="2" bestFit="1" customWidth="1"/>
    <col min="5895" max="5895" width="10.875" style="2" bestFit="1" customWidth="1"/>
    <col min="5896" max="5900" width="9.375" style="2" customWidth="1"/>
    <col min="5901" max="5908" width="9" style="2"/>
    <col min="5909" max="5909" width="3" style="2" customWidth="1"/>
    <col min="5910" max="5910" width="8.25" style="2" bestFit="1" customWidth="1"/>
    <col min="5911" max="6144" width="9" style="2"/>
    <col min="6145" max="6145" width="4.5" style="2" customWidth="1"/>
    <col min="6146" max="6146" width="12.75" style="2" bestFit="1" customWidth="1"/>
    <col min="6147" max="6147" width="24.25" style="2" bestFit="1" customWidth="1"/>
    <col min="6148" max="6148" width="33" style="2" bestFit="1" customWidth="1"/>
    <col min="6149" max="6149" width="20.625" style="2" bestFit="1" customWidth="1"/>
    <col min="6150" max="6150" width="9.5" style="2" bestFit="1" customWidth="1"/>
    <col min="6151" max="6151" width="10.875" style="2" bestFit="1" customWidth="1"/>
    <col min="6152" max="6156" width="9.375" style="2" customWidth="1"/>
    <col min="6157" max="6164" width="9" style="2"/>
    <col min="6165" max="6165" width="3" style="2" customWidth="1"/>
    <col min="6166" max="6166" width="8.25" style="2" bestFit="1" customWidth="1"/>
    <col min="6167" max="6400" width="9" style="2"/>
    <col min="6401" max="6401" width="4.5" style="2" customWidth="1"/>
    <col min="6402" max="6402" width="12.75" style="2" bestFit="1" customWidth="1"/>
    <col min="6403" max="6403" width="24.25" style="2" bestFit="1" customWidth="1"/>
    <col min="6404" max="6404" width="33" style="2" bestFit="1" customWidth="1"/>
    <col min="6405" max="6405" width="20.625" style="2" bestFit="1" customWidth="1"/>
    <col min="6406" max="6406" width="9.5" style="2" bestFit="1" customWidth="1"/>
    <col min="6407" max="6407" width="10.875" style="2" bestFit="1" customWidth="1"/>
    <col min="6408" max="6412" width="9.375" style="2" customWidth="1"/>
    <col min="6413" max="6420" width="9" style="2"/>
    <col min="6421" max="6421" width="3" style="2" customWidth="1"/>
    <col min="6422" max="6422" width="8.25" style="2" bestFit="1" customWidth="1"/>
    <col min="6423" max="6656" width="9" style="2"/>
    <col min="6657" max="6657" width="4.5" style="2" customWidth="1"/>
    <col min="6658" max="6658" width="12.75" style="2" bestFit="1" customWidth="1"/>
    <col min="6659" max="6659" width="24.25" style="2" bestFit="1" customWidth="1"/>
    <col min="6660" max="6660" width="33" style="2" bestFit="1" customWidth="1"/>
    <col min="6661" max="6661" width="20.625" style="2" bestFit="1" customWidth="1"/>
    <col min="6662" max="6662" width="9.5" style="2" bestFit="1" customWidth="1"/>
    <col min="6663" max="6663" width="10.875" style="2" bestFit="1" customWidth="1"/>
    <col min="6664" max="6668" width="9.375" style="2" customWidth="1"/>
    <col min="6669" max="6676" width="9" style="2"/>
    <col min="6677" max="6677" width="3" style="2" customWidth="1"/>
    <col min="6678" max="6678" width="8.25" style="2" bestFit="1" customWidth="1"/>
    <col min="6679" max="6912" width="9" style="2"/>
    <col min="6913" max="6913" width="4.5" style="2" customWidth="1"/>
    <col min="6914" max="6914" width="12.75" style="2" bestFit="1" customWidth="1"/>
    <col min="6915" max="6915" width="24.25" style="2" bestFit="1" customWidth="1"/>
    <col min="6916" max="6916" width="33" style="2" bestFit="1" customWidth="1"/>
    <col min="6917" max="6917" width="20.625" style="2" bestFit="1" customWidth="1"/>
    <col min="6918" max="6918" width="9.5" style="2" bestFit="1" customWidth="1"/>
    <col min="6919" max="6919" width="10.875" style="2" bestFit="1" customWidth="1"/>
    <col min="6920" max="6924" width="9.375" style="2" customWidth="1"/>
    <col min="6925" max="6932" width="9" style="2"/>
    <col min="6933" max="6933" width="3" style="2" customWidth="1"/>
    <col min="6934" max="6934" width="8.25" style="2" bestFit="1" customWidth="1"/>
    <col min="6935" max="7168" width="9" style="2"/>
    <col min="7169" max="7169" width="4.5" style="2" customWidth="1"/>
    <col min="7170" max="7170" width="12.75" style="2" bestFit="1" customWidth="1"/>
    <col min="7171" max="7171" width="24.25" style="2" bestFit="1" customWidth="1"/>
    <col min="7172" max="7172" width="33" style="2" bestFit="1" customWidth="1"/>
    <col min="7173" max="7173" width="20.625" style="2" bestFit="1" customWidth="1"/>
    <col min="7174" max="7174" width="9.5" style="2" bestFit="1" customWidth="1"/>
    <col min="7175" max="7175" width="10.875" style="2" bestFit="1" customWidth="1"/>
    <col min="7176" max="7180" width="9.375" style="2" customWidth="1"/>
    <col min="7181" max="7188" width="9" style="2"/>
    <col min="7189" max="7189" width="3" style="2" customWidth="1"/>
    <col min="7190" max="7190" width="8.25" style="2" bestFit="1" customWidth="1"/>
    <col min="7191" max="7424" width="9" style="2"/>
    <col min="7425" max="7425" width="4.5" style="2" customWidth="1"/>
    <col min="7426" max="7426" width="12.75" style="2" bestFit="1" customWidth="1"/>
    <col min="7427" max="7427" width="24.25" style="2" bestFit="1" customWidth="1"/>
    <col min="7428" max="7428" width="33" style="2" bestFit="1" customWidth="1"/>
    <col min="7429" max="7429" width="20.625" style="2" bestFit="1" customWidth="1"/>
    <col min="7430" max="7430" width="9.5" style="2" bestFit="1" customWidth="1"/>
    <col min="7431" max="7431" width="10.875" style="2" bestFit="1" customWidth="1"/>
    <col min="7432" max="7436" width="9.375" style="2" customWidth="1"/>
    <col min="7437" max="7444" width="9" style="2"/>
    <col min="7445" max="7445" width="3" style="2" customWidth="1"/>
    <col min="7446" max="7446" width="8.25" style="2" bestFit="1" customWidth="1"/>
    <col min="7447" max="7680" width="9" style="2"/>
    <col min="7681" max="7681" width="4.5" style="2" customWidth="1"/>
    <col min="7682" max="7682" width="12.75" style="2" bestFit="1" customWidth="1"/>
    <col min="7683" max="7683" width="24.25" style="2" bestFit="1" customWidth="1"/>
    <col min="7684" max="7684" width="33" style="2" bestFit="1" customWidth="1"/>
    <col min="7685" max="7685" width="20.625" style="2" bestFit="1" customWidth="1"/>
    <col min="7686" max="7686" width="9.5" style="2" bestFit="1" customWidth="1"/>
    <col min="7687" max="7687" width="10.875" style="2" bestFit="1" customWidth="1"/>
    <col min="7688" max="7692" width="9.375" style="2" customWidth="1"/>
    <col min="7693" max="7700" width="9" style="2"/>
    <col min="7701" max="7701" width="3" style="2" customWidth="1"/>
    <col min="7702" max="7702" width="8.25" style="2" bestFit="1" customWidth="1"/>
    <col min="7703" max="7936" width="9" style="2"/>
    <col min="7937" max="7937" width="4.5" style="2" customWidth="1"/>
    <col min="7938" max="7938" width="12.75" style="2" bestFit="1" customWidth="1"/>
    <col min="7939" max="7939" width="24.25" style="2" bestFit="1" customWidth="1"/>
    <col min="7940" max="7940" width="33" style="2" bestFit="1" customWidth="1"/>
    <col min="7941" max="7941" width="20.625" style="2" bestFit="1" customWidth="1"/>
    <col min="7942" max="7942" width="9.5" style="2" bestFit="1" customWidth="1"/>
    <col min="7943" max="7943" width="10.875" style="2" bestFit="1" customWidth="1"/>
    <col min="7944" max="7948" width="9.375" style="2" customWidth="1"/>
    <col min="7949" max="7956" width="9" style="2"/>
    <col min="7957" max="7957" width="3" style="2" customWidth="1"/>
    <col min="7958" max="7958" width="8.25" style="2" bestFit="1" customWidth="1"/>
    <col min="7959" max="8192" width="9" style="2"/>
    <col min="8193" max="8193" width="4.5" style="2" customWidth="1"/>
    <col min="8194" max="8194" width="12.75" style="2" bestFit="1" customWidth="1"/>
    <col min="8195" max="8195" width="24.25" style="2" bestFit="1" customWidth="1"/>
    <col min="8196" max="8196" width="33" style="2" bestFit="1" customWidth="1"/>
    <col min="8197" max="8197" width="20.625" style="2" bestFit="1" customWidth="1"/>
    <col min="8198" max="8198" width="9.5" style="2" bestFit="1" customWidth="1"/>
    <col min="8199" max="8199" width="10.875" style="2" bestFit="1" customWidth="1"/>
    <col min="8200" max="8204" width="9.375" style="2" customWidth="1"/>
    <col min="8205" max="8212" width="9" style="2"/>
    <col min="8213" max="8213" width="3" style="2" customWidth="1"/>
    <col min="8214" max="8214" width="8.25" style="2" bestFit="1" customWidth="1"/>
    <col min="8215" max="8448" width="9" style="2"/>
    <col min="8449" max="8449" width="4.5" style="2" customWidth="1"/>
    <col min="8450" max="8450" width="12.75" style="2" bestFit="1" customWidth="1"/>
    <col min="8451" max="8451" width="24.25" style="2" bestFit="1" customWidth="1"/>
    <col min="8452" max="8452" width="33" style="2" bestFit="1" customWidth="1"/>
    <col min="8453" max="8453" width="20.625" style="2" bestFit="1" customWidth="1"/>
    <col min="8454" max="8454" width="9.5" style="2" bestFit="1" customWidth="1"/>
    <col min="8455" max="8455" width="10.875" style="2" bestFit="1" customWidth="1"/>
    <col min="8456" max="8460" width="9.375" style="2" customWidth="1"/>
    <col min="8461" max="8468" width="9" style="2"/>
    <col min="8469" max="8469" width="3" style="2" customWidth="1"/>
    <col min="8470" max="8470" width="8.25" style="2" bestFit="1" customWidth="1"/>
    <col min="8471" max="8704" width="9" style="2"/>
    <col min="8705" max="8705" width="4.5" style="2" customWidth="1"/>
    <col min="8706" max="8706" width="12.75" style="2" bestFit="1" customWidth="1"/>
    <col min="8707" max="8707" width="24.25" style="2" bestFit="1" customWidth="1"/>
    <col min="8708" max="8708" width="33" style="2" bestFit="1" customWidth="1"/>
    <col min="8709" max="8709" width="20.625" style="2" bestFit="1" customWidth="1"/>
    <col min="8710" max="8710" width="9.5" style="2" bestFit="1" customWidth="1"/>
    <col min="8711" max="8711" width="10.875" style="2" bestFit="1" customWidth="1"/>
    <col min="8712" max="8716" width="9.375" style="2" customWidth="1"/>
    <col min="8717" max="8724" width="9" style="2"/>
    <col min="8725" max="8725" width="3" style="2" customWidth="1"/>
    <col min="8726" max="8726" width="8.25" style="2" bestFit="1" customWidth="1"/>
    <col min="8727" max="8960" width="9" style="2"/>
    <col min="8961" max="8961" width="4.5" style="2" customWidth="1"/>
    <col min="8962" max="8962" width="12.75" style="2" bestFit="1" customWidth="1"/>
    <col min="8963" max="8963" width="24.25" style="2" bestFit="1" customWidth="1"/>
    <col min="8964" max="8964" width="33" style="2" bestFit="1" customWidth="1"/>
    <col min="8965" max="8965" width="20.625" style="2" bestFit="1" customWidth="1"/>
    <col min="8966" max="8966" width="9.5" style="2" bestFit="1" customWidth="1"/>
    <col min="8967" max="8967" width="10.875" style="2" bestFit="1" customWidth="1"/>
    <col min="8968" max="8972" width="9.375" style="2" customWidth="1"/>
    <col min="8973" max="8980" width="9" style="2"/>
    <col min="8981" max="8981" width="3" style="2" customWidth="1"/>
    <col min="8982" max="8982" width="8.25" style="2" bestFit="1" customWidth="1"/>
    <col min="8983" max="9216" width="9" style="2"/>
    <col min="9217" max="9217" width="4.5" style="2" customWidth="1"/>
    <col min="9218" max="9218" width="12.75" style="2" bestFit="1" customWidth="1"/>
    <col min="9219" max="9219" width="24.25" style="2" bestFit="1" customWidth="1"/>
    <col min="9220" max="9220" width="33" style="2" bestFit="1" customWidth="1"/>
    <col min="9221" max="9221" width="20.625" style="2" bestFit="1" customWidth="1"/>
    <col min="9222" max="9222" width="9.5" style="2" bestFit="1" customWidth="1"/>
    <col min="9223" max="9223" width="10.875" style="2" bestFit="1" customWidth="1"/>
    <col min="9224" max="9228" width="9.375" style="2" customWidth="1"/>
    <col min="9229" max="9236" width="9" style="2"/>
    <col min="9237" max="9237" width="3" style="2" customWidth="1"/>
    <col min="9238" max="9238" width="8.25" style="2" bestFit="1" customWidth="1"/>
    <col min="9239" max="9472" width="9" style="2"/>
    <col min="9473" max="9473" width="4.5" style="2" customWidth="1"/>
    <col min="9474" max="9474" width="12.75" style="2" bestFit="1" customWidth="1"/>
    <col min="9475" max="9475" width="24.25" style="2" bestFit="1" customWidth="1"/>
    <col min="9476" max="9476" width="33" style="2" bestFit="1" customWidth="1"/>
    <col min="9477" max="9477" width="20.625" style="2" bestFit="1" customWidth="1"/>
    <col min="9478" max="9478" width="9.5" style="2" bestFit="1" customWidth="1"/>
    <col min="9479" max="9479" width="10.875" style="2" bestFit="1" customWidth="1"/>
    <col min="9480" max="9484" width="9.375" style="2" customWidth="1"/>
    <col min="9485" max="9492" width="9" style="2"/>
    <col min="9493" max="9493" width="3" style="2" customWidth="1"/>
    <col min="9494" max="9494" width="8.25" style="2" bestFit="1" customWidth="1"/>
    <col min="9495" max="9728" width="9" style="2"/>
    <col min="9729" max="9729" width="4.5" style="2" customWidth="1"/>
    <col min="9730" max="9730" width="12.75" style="2" bestFit="1" customWidth="1"/>
    <col min="9731" max="9731" width="24.25" style="2" bestFit="1" customWidth="1"/>
    <col min="9732" max="9732" width="33" style="2" bestFit="1" customWidth="1"/>
    <col min="9733" max="9733" width="20.625" style="2" bestFit="1" customWidth="1"/>
    <col min="9734" max="9734" width="9.5" style="2" bestFit="1" customWidth="1"/>
    <col min="9735" max="9735" width="10.875" style="2" bestFit="1" customWidth="1"/>
    <col min="9736" max="9740" width="9.375" style="2" customWidth="1"/>
    <col min="9741" max="9748" width="9" style="2"/>
    <col min="9749" max="9749" width="3" style="2" customWidth="1"/>
    <col min="9750" max="9750" width="8.25" style="2" bestFit="1" customWidth="1"/>
    <col min="9751" max="9984" width="9" style="2"/>
    <col min="9985" max="9985" width="4.5" style="2" customWidth="1"/>
    <col min="9986" max="9986" width="12.75" style="2" bestFit="1" customWidth="1"/>
    <col min="9987" max="9987" width="24.25" style="2" bestFit="1" customWidth="1"/>
    <col min="9988" max="9988" width="33" style="2" bestFit="1" customWidth="1"/>
    <col min="9989" max="9989" width="20.625" style="2" bestFit="1" customWidth="1"/>
    <col min="9990" max="9990" width="9.5" style="2" bestFit="1" customWidth="1"/>
    <col min="9991" max="9991" width="10.875" style="2" bestFit="1" customWidth="1"/>
    <col min="9992" max="9996" width="9.375" style="2" customWidth="1"/>
    <col min="9997" max="10004" width="9" style="2"/>
    <col min="10005" max="10005" width="3" style="2" customWidth="1"/>
    <col min="10006" max="10006" width="8.25" style="2" bestFit="1" customWidth="1"/>
    <col min="10007" max="10240" width="9" style="2"/>
    <col min="10241" max="10241" width="4.5" style="2" customWidth="1"/>
    <col min="10242" max="10242" width="12.75" style="2" bestFit="1" customWidth="1"/>
    <col min="10243" max="10243" width="24.25" style="2" bestFit="1" customWidth="1"/>
    <col min="10244" max="10244" width="33" style="2" bestFit="1" customWidth="1"/>
    <col min="10245" max="10245" width="20.625" style="2" bestFit="1" customWidth="1"/>
    <col min="10246" max="10246" width="9.5" style="2" bestFit="1" customWidth="1"/>
    <col min="10247" max="10247" width="10.875" style="2" bestFit="1" customWidth="1"/>
    <col min="10248" max="10252" width="9.375" style="2" customWidth="1"/>
    <col min="10253" max="10260" width="9" style="2"/>
    <col min="10261" max="10261" width="3" style="2" customWidth="1"/>
    <col min="10262" max="10262" width="8.25" style="2" bestFit="1" customWidth="1"/>
    <col min="10263" max="10496" width="9" style="2"/>
    <col min="10497" max="10497" width="4.5" style="2" customWidth="1"/>
    <col min="10498" max="10498" width="12.75" style="2" bestFit="1" customWidth="1"/>
    <col min="10499" max="10499" width="24.25" style="2" bestFit="1" customWidth="1"/>
    <col min="10500" max="10500" width="33" style="2" bestFit="1" customWidth="1"/>
    <col min="10501" max="10501" width="20.625" style="2" bestFit="1" customWidth="1"/>
    <col min="10502" max="10502" width="9.5" style="2" bestFit="1" customWidth="1"/>
    <col min="10503" max="10503" width="10.875" style="2" bestFit="1" customWidth="1"/>
    <col min="10504" max="10508" width="9.375" style="2" customWidth="1"/>
    <col min="10509" max="10516" width="9" style="2"/>
    <col min="10517" max="10517" width="3" style="2" customWidth="1"/>
    <col min="10518" max="10518" width="8.25" style="2" bestFit="1" customWidth="1"/>
    <col min="10519" max="10752" width="9" style="2"/>
    <col min="10753" max="10753" width="4.5" style="2" customWidth="1"/>
    <col min="10754" max="10754" width="12.75" style="2" bestFit="1" customWidth="1"/>
    <col min="10755" max="10755" width="24.25" style="2" bestFit="1" customWidth="1"/>
    <col min="10756" max="10756" width="33" style="2" bestFit="1" customWidth="1"/>
    <col min="10757" max="10757" width="20.625" style="2" bestFit="1" customWidth="1"/>
    <col min="10758" max="10758" width="9.5" style="2" bestFit="1" customWidth="1"/>
    <col min="10759" max="10759" width="10.875" style="2" bestFit="1" customWidth="1"/>
    <col min="10760" max="10764" width="9.375" style="2" customWidth="1"/>
    <col min="10765" max="10772" width="9" style="2"/>
    <col min="10773" max="10773" width="3" style="2" customWidth="1"/>
    <col min="10774" max="10774" width="8.25" style="2" bestFit="1" customWidth="1"/>
    <col min="10775" max="11008" width="9" style="2"/>
    <col min="11009" max="11009" width="4.5" style="2" customWidth="1"/>
    <col min="11010" max="11010" width="12.75" style="2" bestFit="1" customWidth="1"/>
    <col min="11011" max="11011" width="24.25" style="2" bestFit="1" customWidth="1"/>
    <col min="11012" max="11012" width="33" style="2" bestFit="1" customWidth="1"/>
    <col min="11013" max="11013" width="20.625" style="2" bestFit="1" customWidth="1"/>
    <col min="11014" max="11014" width="9.5" style="2" bestFit="1" customWidth="1"/>
    <col min="11015" max="11015" width="10.875" style="2" bestFit="1" customWidth="1"/>
    <col min="11016" max="11020" width="9.375" style="2" customWidth="1"/>
    <col min="11021" max="11028" width="9" style="2"/>
    <col min="11029" max="11029" width="3" style="2" customWidth="1"/>
    <col min="11030" max="11030" width="8.25" style="2" bestFit="1" customWidth="1"/>
    <col min="11031" max="11264" width="9" style="2"/>
    <col min="11265" max="11265" width="4.5" style="2" customWidth="1"/>
    <col min="11266" max="11266" width="12.75" style="2" bestFit="1" customWidth="1"/>
    <col min="11267" max="11267" width="24.25" style="2" bestFit="1" customWidth="1"/>
    <col min="11268" max="11268" width="33" style="2" bestFit="1" customWidth="1"/>
    <col min="11269" max="11269" width="20.625" style="2" bestFit="1" customWidth="1"/>
    <col min="11270" max="11270" width="9.5" style="2" bestFit="1" customWidth="1"/>
    <col min="11271" max="11271" width="10.875" style="2" bestFit="1" customWidth="1"/>
    <col min="11272" max="11276" width="9.375" style="2" customWidth="1"/>
    <col min="11277" max="11284" width="9" style="2"/>
    <col min="11285" max="11285" width="3" style="2" customWidth="1"/>
    <col min="11286" max="11286" width="8.25" style="2" bestFit="1" customWidth="1"/>
    <col min="11287" max="11520" width="9" style="2"/>
    <col min="11521" max="11521" width="4.5" style="2" customWidth="1"/>
    <col min="11522" max="11522" width="12.75" style="2" bestFit="1" customWidth="1"/>
    <col min="11523" max="11523" width="24.25" style="2" bestFit="1" customWidth="1"/>
    <col min="11524" max="11524" width="33" style="2" bestFit="1" customWidth="1"/>
    <col min="11525" max="11525" width="20.625" style="2" bestFit="1" customWidth="1"/>
    <col min="11526" max="11526" width="9.5" style="2" bestFit="1" customWidth="1"/>
    <col min="11527" max="11527" width="10.875" style="2" bestFit="1" customWidth="1"/>
    <col min="11528" max="11532" width="9.375" style="2" customWidth="1"/>
    <col min="11533" max="11540" width="9" style="2"/>
    <col min="11541" max="11541" width="3" style="2" customWidth="1"/>
    <col min="11542" max="11542" width="8.25" style="2" bestFit="1" customWidth="1"/>
    <col min="11543" max="11776" width="9" style="2"/>
    <col min="11777" max="11777" width="4.5" style="2" customWidth="1"/>
    <col min="11778" max="11778" width="12.75" style="2" bestFit="1" customWidth="1"/>
    <col min="11779" max="11779" width="24.25" style="2" bestFit="1" customWidth="1"/>
    <col min="11780" max="11780" width="33" style="2" bestFit="1" customWidth="1"/>
    <col min="11781" max="11781" width="20.625" style="2" bestFit="1" customWidth="1"/>
    <col min="11782" max="11782" width="9.5" style="2" bestFit="1" customWidth="1"/>
    <col min="11783" max="11783" width="10.875" style="2" bestFit="1" customWidth="1"/>
    <col min="11784" max="11788" width="9.375" style="2" customWidth="1"/>
    <col min="11789" max="11796" width="9" style="2"/>
    <col min="11797" max="11797" width="3" style="2" customWidth="1"/>
    <col min="11798" max="11798" width="8.25" style="2" bestFit="1" customWidth="1"/>
    <col min="11799" max="12032" width="9" style="2"/>
    <col min="12033" max="12033" width="4.5" style="2" customWidth="1"/>
    <col min="12034" max="12034" width="12.75" style="2" bestFit="1" customWidth="1"/>
    <col min="12035" max="12035" width="24.25" style="2" bestFit="1" customWidth="1"/>
    <col min="12036" max="12036" width="33" style="2" bestFit="1" customWidth="1"/>
    <col min="12037" max="12037" width="20.625" style="2" bestFit="1" customWidth="1"/>
    <col min="12038" max="12038" width="9.5" style="2" bestFit="1" customWidth="1"/>
    <col min="12039" max="12039" width="10.875" style="2" bestFit="1" customWidth="1"/>
    <col min="12040" max="12044" width="9.375" style="2" customWidth="1"/>
    <col min="12045" max="12052" width="9" style="2"/>
    <col min="12053" max="12053" width="3" style="2" customWidth="1"/>
    <col min="12054" max="12054" width="8.25" style="2" bestFit="1" customWidth="1"/>
    <col min="12055" max="12288" width="9" style="2"/>
    <col min="12289" max="12289" width="4.5" style="2" customWidth="1"/>
    <col min="12290" max="12290" width="12.75" style="2" bestFit="1" customWidth="1"/>
    <col min="12291" max="12291" width="24.25" style="2" bestFit="1" customWidth="1"/>
    <col min="12292" max="12292" width="33" style="2" bestFit="1" customWidth="1"/>
    <col min="12293" max="12293" width="20.625" style="2" bestFit="1" customWidth="1"/>
    <col min="12294" max="12294" width="9.5" style="2" bestFit="1" customWidth="1"/>
    <col min="12295" max="12295" width="10.875" style="2" bestFit="1" customWidth="1"/>
    <col min="12296" max="12300" width="9.375" style="2" customWidth="1"/>
    <col min="12301" max="12308" width="9" style="2"/>
    <col min="12309" max="12309" width="3" style="2" customWidth="1"/>
    <col min="12310" max="12310" width="8.25" style="2" bestFit="1" customWidth="1"/>
    <col min="12311" max="12544" width="9" style="2"/>
    <col min="12545" max="12545" width="4.5" style="2" customWidth="1"/>
    <col min="12546" max="12546" width="12.75" style="2" bestFit="1" customWidth="1"/>
    <col min="12547" max="12547" width="24.25" style="2" bestFit="1" customWidth="1"/>
    <col min="12548" max="12548" width="33" style="2" bestFit="1" customWidth="1"/>
    <col min="12549" max="12549" width="20.625" style="2" bestFit="1" customWidth="1"/>
    <col min="12550" max="12550" width="9.5" style="2" bestFit="1" customWidth="1"/>
    <col min="12551" max="12551" width="10.875" style="2" bestFit="1" customWidth="1"/>
    <col min="12552" max="12556" width="9.375" style="2" customWidth="1"/>
    <col min="12557" max="12564" width="9" style="2"/>
    <col min="12565" max="12565" width="3" style="2" customWidth="1"/>
    <col min="12566" max="12566" width="8.25" style="2" bestFit="1" customWidth="1"/>
    <col min="12567" max="12800" width="9" style="2"/>
    <col min="12801" max="12801" width="4.5" style="2" customWidth="1"/>
    <col min="12802" max="12802" width="12.75" style="2" bestFit="1" customWidth="1"/>
    <col min="12803" max="12803" width="24.25" style="2" bestFit="1" customWidth="1"/>
    <col min="12804" max="12804" width="33" style="2" bestFit="1" customWidth="1"/>
    <col min="12805" max="12805" width="20.625" style="2" bestFit="1" customWidth="1"/>
    <col min="12806" max="12806" width="9.5" style="2" bestFit="1" customWidth="1"/>
    <col min="12807" max="12807" width="10.875" style="2" bestFit="1" customWidth="1"/>
    <col min="12808" max="12812" width="9.375" style="2" customWidth="1"/>
    <col min="12813" max="12820" width="9" style="2"/>
    <col min="12821" max="12821" width="3" style="2" customWidth="1"/>
    <col min="12822" max="12822" width="8.25" style="2" bestFit="1" customWidth="1"/>
    <col min="12823" max="13056" width="9" style="2"/>
    <col min="13057" max="13057" width="4.5" style="2" customWidth="1"/>
    <col min="13058" max="13058" width="12.75" style="2" bestFit="1" customWidth="1"/>
    <col min="13059" max="13059" width="24.25" style="2" bestFit="1" customWidth="1"/>
    <col min="13060" max="13060" width="33" style="2" bestFit="1" customWidth="1"/>
    <col min="13061" max="13061" width="20.625" style="2" bestFit="1" customWidth="1"/>
    <col min="13062" max="13062" width="9.5" style="2" bestFit="1" customWidth="1"/>
    <col min="13063" max="13063" width="10.875" style="2" bestFit="1" customWidth="1"/>
    <col min="13064" max="13068" width="9.375" style="2" customWidth="1"/>
    <col min="13069" max="13076" width="9" style="2"/>
    <col min="13077" max="13077" width="3" style="2" customWidth="1"/>
    <col min="13078" max="13078" width="8.25" style="2" bestFit="1" customWidth="1"/>
    <col min="13079" max="13312" width="9" style="2"/>
    <col min="13313" max="13313" width="4.5" style="2" customWidth="1"/>
    <col min="13314" max="13314" width="12.75" style="2" bestFit="1" customWidth="1"/>
    <col min="13315" max="13315" width="24.25" style="2" bestFit="1" customWidth="1"/>
    <col min="13316" max="13316" width="33" style="2" bestFit="1" customWidth="1"/>
    <col min="13317" max="13317" width="20.625" style="2" bestFit="1" customWidth="1"/>
    <col min="13318" max="13318" width="9.5" style="2" bestFit="1" customWidth="1"/>
    <col min="13319" max="13319" width="10.875" style="2" bestFit="1" customWidth="1"/>
    <col min="13320" max="13324" width="9.375" style="2" customWidth="1"/>
    <col min="13325" max="13332" width="9" style="2"/>
    <col min="13333" max="13333" width="3" style="2" customWidth="1"/>
    <col min="13334" max="13334" width="8.25" style="2" bestFit="1" customWidth="1"/>
    <col min="13335" max="13568" width="9" style="2"/>
    <col min="13569" max="13569" width="4.5" style="2" customWidth="1"/>
    <col min="13570" max="13570" width="12.75" style="2" bestFit="1" customWidth="1"/>
    <col min="13571" max="13571" width="24.25" style="2" bestFit="1" customWidth="1"/>
    <col min="13572" max="13572" width="33" style="2" bestFit="1" customWidth="1"/>
    <col min="13573" max="13573" width="20.625" style="2" bestFit="1" customWidth="1"/>
    <col min="13574" max="13574" width="9.5" style="2" bestFit="1" customWidth="1"/>
    <col min="13575" max="13575" width="10.875" style="2" bestFit="1" customWidth="1"/>
    <col min="13576" max="13580" width="9.375" style="2" customWidth="1"/>
    <col min="13581" max="13588" width="9" style="2"/>
    <col min="13589" max="13589" width="3" style="2" customWidth="1"/>
    <col min="13590" max="13590" width="8.25" style="2" bestFit="1" customWidth="1"/>
    <col min="13591" max="13824" width="9" style="2"/>
    <col min="13825" max="13825" width="4.5" style="2" customWidth="1"/>
    <col min="13826" max="13826" width="12.75" style="2" bestFit="1" customWidth="1"/>
    <col min="13827" max="13827" width="24.25" style="2" bestFit="1" customWidth="1"/>
    <col min="13828" max="13828" width="33" style="2" bestFit="1" customWidth="1"/>
    <col min="13829" max="13829" width="20.625" style="2" bestFit="1" customWidth="1"/>
    <col min="13830" max="13830" width="9.5" style="2" bestFit="1" customWidth="1"/>
    <col min="13831" max="13831" width="10.875" style="2" bestFit="1" customWidth="1"/>
    <col min="13832" max="13836" width="9.375" style="2" customWidth="1"/>
    <col min="13837" max="13844" width="9" style="2"/>
    <col min="13845" max="13845" width="3" style="2" customWidth="1"/>
    <col min="13846" max="13846" width="8.25" style="2" bestFit="1" customWidth="1"/>
    <col min="13847" max="14080" width="9" style="2"/>
    <col min="14081" max="14081" width="4.5" style="2" customWidth="1"/>
    <col min="14082" max="14082" width="12.75" style="2" bestFit="1" customWidth="1"/>
    <col min="14083" max="14083" width="24.25" style="2" bestFit="1" customWidth="1"/>
    <col min="14084" max="14084" width="33" style="2" bestFit="1" customWidth="1"/>
    <col min="14085" max="14085" width="20.625" style="2" bestFit="1" customWidth="1"/>
    <col min="14086" max="14086" width="9.5" style="2" bestFit="1" customWidth="1"/>
    <col min="14087" max="14087" width="10.875" style="2" bestFit="1" customWidth="1"/>
    <col min="14088" max="14092" width="9.375" style="2" customWidth="1"/>
    <col min="14093" max="14100" width="9" style="2"/>
    <col min="14101" max="14101" width="3" style="2" customWidth="1"/>
    <col min="14102" max="14102" width="8.25" style="2" bestFit="1" customWidth="1"/>
    <col min="14103" max="14336" width="9" style="2"/>
    <col min="14337" max="14337" width="4.5" style="2" customWidth="1"/>
    <col min="14338" max="14338" width="12.75" style="2" bestFit="1" customWidth="1"/>
    <col min="14339" max="14339" width="24.25" style="2" bestFit="1" customWidth="1"/>
    <col min="14340" max="14340" width="33" style="2" bestFit="1" customWidth="1"/>
    <col min="14341" max="14341" width="20.625" style="2" bestFit="1" customWidth="1"/>
    <col min="14342" max="14342" width="9.5" style="2" bestFit="1" customWidth="1"/>
    <col min="14343" max="14343" width="10.875" style="2" bestFit="1" customWidth="1"/>
    <col min="14344" max="14348" width="9.375" style="2" customWidth="1"/>
    <col min="14349" max="14356" width="9" style="2"/>
    <col min="14357" max="14357" width="3" style="2" customWidth="1"/>
    <col min="14358" max="14358" width="8.25" style="2" bestFit="1" customWidth="1"/>
    <col min="14359" max="14592" width="9" style="2"/>
    <col min="14593" max="14593" width="4.5" style="2" customWidth="1"/>
    <col min="14594" max="14594" width="12.75" style="2" bestFit="1" customWidth="1"/>
    <col min="14595" max="14595" width="24.25" style="2" bestFit="1" customWidth="1"/>
    <col min="14596" max="14596" width="33" style="2" bestFit="1" customWidth="1"/>
    <col min="14597" max="14597" width="20.625" style="2" bestFit="1" customWidth="1"/>
    <col min="14598" max="14598" width="9.5" style="2" bestFit="1" customWidth="1"/>
    <col min="14599" max="14599" width="10.875" style="2" bestFit="1" customWidth="1"/>
    <col min="14600" max="14604" width="9.375" style="2" customWidth="1"/>
    <col min="14605" max="14612" width="9" style="2"/>
    <col min="14613" max="14613" width="3" style="2" customWidth="1"/>
    <col min="14614" max="14614" width="8.25" style="2" bestFit="1" customWidth="1"/>
    <col min="14615" max="14848" width="9" style="2"/>
    <col min="14849" max="14849" width="4.5" style="2" customWidth="1"/>
    <col min="14850" max="14850" width="12.75" style="2" bestFit="1" customWidth="1"/>
    <col min="14851" max="14851" width="24.25" style="2" bestFit="1" customWidth="1"/>
    <col min="14852" max="14852" width="33" style="2" bestFit="1" customWidth="1"/>
    <col min="14853" max="14853" width="20.625" style="2" bestFit="1" customWidth="1"/>
    <col min="14854" max="14854" width="9.5" style="2" bestFit="1" customWidth="1"/>
    <col min="14855" max="14855" width="10.875" style="2" bestFit="1" customWidth="1"/>
    <col min="14856" max="14860" width="9.375" style="2" customWidth="1"/>
    <col min="14861" max="14868" width="9" style="2"/>
    <col min="14869" max="14869" width="3" style="2" customWidth="1"/>
    <col min="14870" max="14870" width="8.25" style="2" bestFit="1" customWidth="1"/>
    <col min="14871" max="15104" width="9" style="2"/>
    <col min="15105" max="15105" width="4.5" style="2" customWidth="1"/>
    <col min="15106" max="15106" width="12.75" style="2" bestFit="1" customWidth="1"/>
    <col min="15107" max="15107" width="24.25" style="2" bestFit="1" customWidth="1"/>
    <col min="15108" max="15108" width="33" style="2" bestFit="1" customWidth="1"/>
    <col min="15109" max="15109" width="20.625" style="2" bestFit="1" customWidth="1"/>
    <col min="15110" max="15110" width="9.5" style="2" bestFit="1" customWidth="1"/>
    <col min="15111" max="15111" width="10.875" style="2" bestFit="1" customWidth="1"/>
    <col min="15112" max="15116" width="9.375" style="2" customWidth="1"/>
    <col min="15117" max="15124" width="9" style="2"/>
    <col min="15125" max="15125" width="3" style="2" customWidth="1"/>
    <col min="15126" max="15126" width="8.25" style="2" bestFit="1" customWidth="1"/>
    <col min="15127" max="15360" width="9" style="2"/>
    <col min="15361" max="15361" width="4.5" style="2" customWidth="1"/>
    <col min="15362" max="15362" width="12.75" style="2" bestFit="1" customWidth="1"/>
    <col min="15363" max="15363" width="24.25" style="2" bestFit="1" customWidth="1"/>
    <col min="15364" max="15364" width="33" style="2" bestFit="1" customWidth="1"/>
    <col min="15365" max="15365" width="20.625" style="2" bestFit="1" customWidth="1"/>
    <col min="15366" max="15366" width="9.5" style="2" bestFit="1" customWidth="1"/>
    <col min="15367" max="15367" width="10.875" style="2" bestFit="1" customWidth="1"/>
    <col min="15368" max="15372" width="9.375" style="2" customWidth="1"/>
    <col min="15373" max="15380" width="9" style="2"/>
    <col min="15381" max="15381" width="3" style="2" customWidth="1"/>
    <col min="15382" max="15382" width="8.25" style="2" bestFit="1" customWidth="1"/>
    <col min="15383" max="15616" width="9" style="2"/>
    <col min="15617" max="15617" width="4.5" style="2" customWidth="1"/>
    <col min="15618" max="15618" width="12.75" style="2" bestFit="1" customWidth="1"/>
    <col min="15619" max="15619" width="24.25" style="2" bestFit="1" customWidth="1"/>
    <col min="15620" max="15620" width="33" style="2" bestFit="1" customWidth="1"/>
    <col min="15621" max="15621" width="20.625" style="2" bestFit="1" customWidth="1"/>
    <col min="15622" max="15622" width="9.5" style="2" bestFit="1" customWidth="1"/>
    <col min="15623" max="15623" width="10.875" style="2" bestFit="1" customWidth="1"/>
    <col min="15624" max="15628" width="9.375" style="2" customWidth="1"/>
    <col min="15629" max="15636" width="9" style="2"/>
    <col min="15637" max="15637" width="3" style="2" customWidth="1"/>
    <col min="15638" max="15638" width="8.25" style="2" bestFit="1" customWidth="1"/>
    <col min="15639" max="15872" width="9" style="2"/>
    <col min="15873" max="15873" width="4.5" style="2" customWidth="1"/>
    <col min="15874" max="15874" width="12.75" style="2" bestFit="1" customWidth="1"/>
    <col min="15875" max="15875" width="24.25" style="2" bestFit="1" customWidth="1"/>
    <col min="15876" max="15876" width="33" style="2" bestFit="1" customWidth="1"/>
    <col min="15877" max="15877" width="20.625" style="2" bestFit="1" customWidth="1"/>
    <col min="15878" max="15878" width="9.5" style="2" bestFit="1" customWidth="1"/>
    <col min="15879" max="15879" width="10.875" style="2" bestFit="1" customWidth="1"/>
    <col min="15880" max="15884" width="9.375" style="2" customWidth="1"/>
    <col min="15885" max="15892" width="9" style="2"/>
    <col min="15893" max="15893" width="3" style="2" customWidth="1"/>
    <col min="15894" max="15894" width="8.25" style="2" bestFit="1" customWidth="1"/>
    <col min="15895" max="16128" width="9" style="2"/>
    <col min="16129" max="16129" width="4.5" style="2" customWidth="1"/>
    <col min="16130" max="16130" width="12.75" style="2" bestFit="1" customWidth="1"/>
    <col min="16131" max="16131" width="24.25" style="2" bestFit="1" customWidth="1"/>
    <col min="16132" max="16132" width="33" style="2" bestFit="1" customWidth="1"/>
    <col min="16133" max="16133" width="20.625" style="2" bestFit="1" customWidth="1"/>
    <col min="16134" max="16134" width="9.5" style="2" bestFit="1" customWidth="1"/>
    <col min="16135" max="16135" width="10.875" style="2" bestFit="1" customWidth="1"/>
    <col min="16136" max="16140" width="9.375" style="2" customWidth="1"/>
    <col min="16141" max="16148" width="9" style="2"/>
    <col min="16149" max="16149" width="3" style="2" customWidth="1"/>
    <col min="16150" max="16150" width="8.25" style="2" bestFit="1" customWidth="1"/>
    <col min="16151" max="16384" width="9" style="2"/>
  </cols>
  <sheetData>
    <row r="2" spans="2:5" ht="17.25" x14ac:dyDescent="0.3">
      <c r="B2" s="1" t="s">
        <v>0</v>
      </c>
    </row>
    <row r="3" spans="2:5" ht="25.5" customHeight="1" x14ac:dyDescent="0.3">
      <c r="B3" s="113" t="s">
        <v>600</v>
      </c>
      <c r="C3" s="113" t="s">
        <v>598</v>
      </c>
      <c r="D3" s="113" t="s">
        <v>599</v>
      </c>
      <c r="E3" s="113" t="s">
        <v>602</v>
      </c>
    </row>
    <row r="4" spans="2:5" ht="13.5" x14ac:dyDescent="0.3">
      <c r="B4" s="336" t="s">
        <v>43</v>
      </c>
      <c r="C4" s="421" t="s">
        <v>813</v>
      </c>
      <c r="D4" s="425" t="s">
        <v>601</v>
      </c>
      <c r="E4" s="115" t="s">
        <v>604</v>
      </c>
    </row>
    <row r="5" spans="2:5" ht="13.5" x14ac:dyDescent="0.3">
      <c r="B5" s="335"/>
      <c r="C5" s="421"/>
      <c r="D5" s="425" t="s">
        <v>807</v>
      </c>
      <c r="E5" s="116" t="s">
        <v>603</v>
      </c>
    </row>
    <row r="6" spans="2:5" ht="13.5" x14ac:dyDescent="0.3">
      <c r="B6" s="422" t="s">
        <v>50</v>
      </c>
      <c r="C6" s="423" t="s">
        <v>35</v>
      </c>
      <c r="D6" s="115" t="s">
        <v>1</v>
      </c>
      <c r="E6" s="115" t="s">
        <v>1</v>
      </c>
    </row>
    <row r="7" spans="2:5" ht="13.5" x14ac:dyDescent="0.3">
      <c r="B7" s="424"/>
      <c r="C7" s="423" t="s">
        <v>811</v>
      </c>
      <c r="D7" s="117" t="s">
        <v>46</v>
      </c>
      <c r="E7" s="117" t="s">
        <v>46</v>
      </c>
    </row>
    <row r="8" spans="2:5" ht="13.5" x14ac:dyDescent="0.3">
      <c r="B8" s="114" t="s">
        <v>45</v>
      </c>
      <c r="C8" s="215" t="s">
        <v>44</v>
      </c>
      <c r="D8" s="118" t="s">
        <v>814</v>
      </c>
      <c r="E8" s="118" t="s">
        <v>815</v>
      </c>
    </row>
    <row r="9" spans="2:5" ht="12" x14ac:dyDescent="0.3">
      <c r="B9" s="110"/>
      <c r="C9" s="111"/>
      <c r="D9" s="112"/>
      <c r="E9" s="112"/>
    </row>
    <row r="10" spans="2:5" ht="12" x14ac:dyDescent="0.3">
      <c r="B10" s="32"/>
      <c r="C10" s="30"/>
      <c r="D10" s="31"/>
      <c r="E10" s="31"/>
    </row>
    <row r="11" spans="2:5" ht="12" x14ac:dyDescent="0.3">
      <c r="B11" s="108"/>
      <c r="C11" s="12"/>
      <c r="D11" s="109"/>
    </row>
    <row r="12" spans="2:5" x14ac:dyDescent="0.3">
      <c r="B12" s="33"/>
    </row>
    <row r="13" spans="2:5" ht="17.25" x14ac:dyDescent="0.3">
      <c r="B13" s="1"/>
    </row>
  </sheetData>
  <mergeCells count="3">
    <mergeCell ref="B6:B7"/>
    <mergeCell ref="B4:B5"/>
    <mergeCell ref="C4:C5"/>
  </mergeCells>
  <phoneticPr fontId="1" type="noConversion"/>
  <pageMargins left="0.17" right="0.22" top="0.54" bottom="0.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U119"/>
  <sheetViews>
    <sheetView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E114" sqref="E114"/>
    </sheetView>
  </sheetViews>
  <sheetFormatPr defaultColWidth="9" defaultRowHeight="16.5" customHeight="1" x14ac:dyDescent="0.3"/>
  <cols>
    <col min="1" max="1" width="8.625" style="39" bestFit="1" customWidth="1"/>
    <col min="2" max="2" width="28.125" style="64" bestFit="1" customWidth="1"/>
    <col min="3" max="3" width="19.5" style="64" bestFit="1" customWidth="1"/>
    <col min="4" max="4" width="16.375" style="64" bestFit="1" customWidth="1"/>
    <col min="5" max="5" width="23.75" style="64" bestFit="1" customWidth="1"/>
    <col min="6" max="6" width="11.125" style="64" customWidth="1"/>
    <col min="7" max="7" width="8.5" style="64" bestFit="1" customWidth="1"/>
    <col min="8" max="8" width="18.375" style="64" hidden="1" customWidth="1"/>
    <col min="9" max="9" width="8.5" style="64" hidden="1" customWidth="1"/>
    <col min="10" max="10" width="23.5" style="64" customWidth="1"/>
    <col min="11" max="11" width="20.375" style="64" customWidth="1"/>
    <col min="12" max="12" width="20.5" style="64" customWidth="1"/>
    <col min="13" max="13" width="11.75" style="64" customWidth="1"/>
    <col min="14" max="14" width="16.75" style="64" customWidth="1"/>
    <col min="15" max="15" width="12.25" style="64" customWidth="1"/>
    <col min="16" max="16" width="11.375" style="64" customWidth="1"/>
    <col min="17" max="17" width="17.5" style="64" customWidth="1"/>
    <col min="18" max="18" width="15.5" style="64" customWidth="1"/>
    <col min="19" max="19" width="15.75" style="64" bestFit="1" customWidth="1"/>
    <col min="20" max="20" width="20.75" style="64" bestFit="1" customWidth="1"/>
    <col min="21" max="21" width="14.5" style="64" bestFit="1" customWidth="1"/>
    <col min="22" max="16384" width="9" style="39"/>
  </cols>
  <sheetData>
    <row r="1" spans="1:21" ht="16.5" customHeight="1" x14ac:dyDescent="0.3">
      <c r="A1" s="65" t="s">
        <v>48</v>
      </c>
      <c r="B1" s="35" t="s">
        <v>48</v>
      </c>
      <c r="C1" s="66"/>
      <c r="D1" s="67"/>
      <c r="E1" s="67"/>
      <c r="F1" s="67"/>
      <c r="G1" s="67"/>
      <c r="H1" s="67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93.75" customHeight="1" x14ac:dyDescent="0.3">
      <c r="A2" s="40" t="s">
        <v>21</v>
      </c>
      <c r="B2" s="69" t="s">
        <v>314</v>
      </c>
      <c r="C2" s="69" t="s">
        <v>315</v>
      </c>
      <c r="D2" s="69" t="s">
        <v>316</v>
      </c>
      <c r="E2" s="69" t="s">
        <v>317</v>
      </c>
      <c r="F2" s="69" t="s">
        <v>318</v>
      </c>
      <c r="G2" s="69" t="s">
        <v>319</v>
      </c>
      <c r="H2" s="69" t="s">
        <v>320</v>
      </c>
      <c r="I2" s="69" t="s">
        <v>321</v>
      </c>
      <c r="J2" s="69" t="s">
        <v>322</v>
      </c>
      <c r="K2" s="43" t="s">
        <v>323</v>
      </c>
      <c r="L2" s="43" t="s">
        <v>324</v>
      </c>
      <c r="M2" s="43" t="s">
        <v>325</v>
      </c>
      <c r="N2" s="43" t="s">
        <v>326</v>
      </c>
      <c r="O2" s="43" t="s">
        <v>327</v>
      </c>
      <c r="P2" s="43" t="s">
        <v>328</v>
      </c>
      <c r="Q2" s="43" t="s">
        <v>329</v>
      </c>
      <c r="R2" s="43" t="s">
        <v>330</v>
      </c>
      <c r="S2" s="43" t="s">
        <v>331</v>
      </c>
      <c r="T2" s="43" t="s">
        <v>332</v>
      </c>
      <c r="U2" s="43" t="s">
        <v>333</v>
      </c>
    </row>
    <row r="3" spans="1:21" ht="16.5" customHeight="1" x14ac:dyDescent="0.3">
      <c r="A3" s="70" t="s">
        <v>23</v>
      </c>
      <c r="B3" s="70" t="s">
        <v>23</v>
      </c>
      <c r="C3" s="70" t="s">
        <v>24</v>
      </c>
      <c r="D3" s="70" t="s">
        <v>334</v>
      </c>
      <c r="E3" s="70" t="s">
        <v>24</v>
      </c>
      <c r="F3" s="70" t="s">
        <v>24</v>
      </c>
      <c r="G3" s="70" t="s">
        <v>24</v>
      </c>
      <c r="H3" s="70" t="s">
        <v>24</v>
      </c>
      <c r="I3" s="70" t="s">
        <v>24</v>
      </c>
      <c r="J3" s="70" t="s">
        <v>24</v>
      </c>
      <c r="K3" s="70" t="s">
        <v>24</v>
      </c>
      <c r="L3" s="70" t="s">
        <v>24</v>
      </c>
      <c r="M3" s="70" t="s">
        <v>24</v>
      </c>
      <c r="N3" s="70" t="s">
        <v>24</v>
      </c>
      <c r="O3" s="70" t="s">
        <v>24</v>
      </c>
      <c r="P3" s="70" t="s">
        <v>24</v>
      </c>
      <c r="Q3" s="70" t="s">
        <v>24</v>
      </c>
      <c r="R3" s="70" t="s">
        <v>24</v>
      </c>
      <c r="S3" s="70" t="s">
        <v>24</v>
      </c>
      <c r="T3" s="70" t="s">
        <v>24</v>
      </c>
      <c r="U3" s="70" t="s">
        <v>24</v>
      </c>
    </row>
    <row r="4" spans="1:21" ht="40.5" customHeight="1" x14ac:dyDescent="0.3">
      <c r="A4" s="106" t="s">
        <v>85</v>
      </c>
      <c r="B4" s="106" t="s">
        <v>86</v>
      </c>
      <c r="C4" s="106" t="s">
        <v>335</v>
      </c>
      <c r="D4" s="106" t="s">
        <v>335</v>
      </c>
      <c r="E4" s="107" t="s">
        <v>336</v>
      </c>
      <c r="F4" s="106" t="s">
        <v>335</v>
      </c>
      <c r="G4" s="106" t="s">
        <v>337</v>
      </c>
      <c r="H4" s="106" t="s">
        <v>337</v>
      </c>
      <c r="I4" s="106" t="s">
        <v>337</v>
      </c>
      <c r="J4" s="106" t="s">
        <v>337</v>
      </c>
      <c r="K4" s="106" t="s">
        <v>337</v>
      </c>
      <c r="L4" s="106" t="s">
        <v>337</v>
      </c>
      <c r="M4" s="106" t="s">
        <v>337</v>
      </c>
      <c r="N4" s="106" t="s">
        <v>337</v>
      </c>
      <c r="O4" s="106" t="s">
        <v>337</v>
      </c>
      <c r="P4" s="106" t="s">
        <v>337</v>
      </c>
      <c r="Q4" s="106" t="s">
        <v>337</v>
      </c>
      <c r="R4" s="106" t="s">
        <v>337</v>
      </c>
      <c r="S4" s="106" t="s">
        <v>337</v>
      </c>
      <c r="T4" s="106" t="s">
        <v>337</v>
      </c>
      <c r="U4" s="106" t="s">
        <v>337</v>
      </c>
    </row>
    <row r="5" spans="1:21" ht="16.5" customHeight="1" x14ac:dyDescent="0.3">
      <c r="A5" s="71" t="s">
        <v>28</v>
      </c>
      <c r="B5" s="71" t="s">
        <v>29</v>
      </c>
      <c r="C5" s="72" t="s">
        <v>30</v>
      </c>
      <c r="D5" s="71" t="s">
        <v>338</v>
      </c>
      <c r="E5" s="72" t="s">
        <v>339</v>
      </c>
      <c r="F5" s="72" t="s">
        <v>340</v>
      </c>
      <c r="G5" s="73" t="s">
        <v>92</v>
      </c>
      <c r="H5" s="73" t="s">
        <v>97</v>
      </c>
      <c r="I5" s="73" t="s">
        <v>98</v>
      </c>
      <c r="J5" s="73" t="s">
        <v>341</v>
      </c>
      <c r="K5" s="74" t="s">
        <v>102</v>
      </c>
      <c r="L5" s="73" t="s">
        <v>103</v>
      </c>
      <c r="M5" s="72" t="s">
        <v>104</v>
      </c>
      <c r="N5" s="75" t="s">
        <v>105</v>
      </c>
      <c r="O5" s="74" t="s">
        <v>106</v>
      </c>
      <c r="P5" s="75" t="s">
        <v>107</v>
      </c>
      <c r="Q5" s="75" t="s">
        <v>108</v>
      </c>
      <c r="R5" s="75" t="s">
        <v>109</v>
      </c>
      <c r="S5" s="73" t="s">
        <v>110</v>
      </c>
      <c r="T5" s="73" t="s">
        <v>112</v>
      </c>
      <c r="U5" s="73" t="s">
        <v>342</v>
      </c>
    </row>
    <row r="6" spans="1:21" ht="16.5" customHeight="1" x14ac:dyDescent="0.3">
      <c r="A6" s="76" t="b">
        <v>1</v>
      </c>
      <c r="B6" s="76" t="s">
        <v>31</v>
      </c>
      <c r="C6" s="76">
        <v>100201001</v>
      </c>
      <c r="D6" s="76">
        <v>2001</v>
      </c>
      <c r="E6" s="76" t="s">
        <v>343</v>
      </c>
      <c r="F6" s="76">
        <v>1</v>
      </c>
      <c r="G6" s="76">
        <v>1</v>
      </c>
      <c r="H6" s="76">
        <v>1</v>
      </c>
      <c r="I6" s="76">
        <v>1</v>
      </c>
      <c r="J6" s="76" t="s">
        <v>344</v>
      </c>
      <c r="K6" s="76">
        <v>1</v>
      </c>
      <c r="L6" s="76">
        <v>1</v>
      </c>
      <c r="M6" s="76">
        <v>1</v>
      </c>
      <c r="N6" s="76">
        <v>1</v>
      </c>
      <c r="O6" s="76">
        <v>1</v>
      </c>
      <c r="P6" s="76">
        <v>1</v>
      </c>
      <c r="Q6" s="76">
        <v>1</v>
      </c>
      <c r="R6" s="76">
        <v>1</v>
      </c>
      <c r="S6" s="76">
        <v>1</v>
      </c>
      <c r="T6" s="76" t="s">
        <v>345</v>
      </c>
      <c r="U6" s="76">
        <v>1</v>
      </c>
    </row>
    <row r="7" spans="1:21" ht="16.5" customHeight="1" x14ac:dyDescent="0.3">
      <c r="A7" s="76" t="b">
        <v>1</v>
      </c>
      <c r="B7" s="76" t="s">
        <v>346</v>
      </c>
      <c r="C7" s="76">
        <v>100301001</v>
      </c>
      <c r="D7" s="76">
        <v>2002</v>
      </c>
      <c r="E7" s="76" t="s">
        <v>347</v>
      </c>
      <c r="F7" s="76">
        <v>1</v>
      </c>
      <c r="G7" s="77" t="s">
        <v>348</v>
      </c>
      <c r="H7" s="77">
        <v>1.5</v>
      </c>
      <c r="I7" s="77">
        <v>1</v>
      </c>
      <c r="J7" s="77" t="s">
        <v>349</v>
      </c>
      <c r="K7" s="76">
        <v>1.05</v>
      </c>
      <c r="L7" s="76">
        <v>1</v>
      </c>
      <c r="M7" s="76">
        <v>1</v>
      </c>
      <c r="N7" s="76">
        <v>1</v>
      </c>
      <c r="O7" s="76">
        <v>1</v>
      </c>
      <c r="P7" s="76" t="s">
        <v>350</v>
      </c>
      <c r="Q7" s="76">
        <v>1</v>
      </c>
      <c r="R7" s="76">
        <v>1</v>
      </c>
      <c r="S7" s="76">
        <v>1</v>
      </c>
      <c r="T7" s="76">
        <f>T6+0.3</f>
        <v>2.8</v>
      </c>
      <c r="U7" s="76">
        <v>1</v>
      </c>
    </row>
    <row r="8" spans="1:21" ht="16.5" customHeight="1" x14ac:dyDescent="0.3">
      <c r="A8" s="76" t="b">
        <v>1</v>
      </c>
      <c r="B8" s="76" t="s">
        <v>32</v>
      </c>
      <c r="C8" s="76">
        <v>100201002</v>
      </c>
      <c r="D8" s="76">
        <v>2003</v>
      </c>
      <c r="E8" s="76" t="s">
        <v>343</v>
      </c>
      <c r="F8" s="76">
        <v>1</v>
      </c>
      <c r="G8" s="76" t="s">
        <v>351</v>
      </c>
      <c r="H8" s="76">
        <v>1</v>
      </c>
      <c r="I8" s="76">
        <v>1</v>
      </c>
      <c r="J8" s="76" t="s">
        <v>352</v>
      </c>
      <c r="K8" s="76">
        <v>1</v>
      </c>
      <c r="L8" s="76">
        <v>1</v>
      </c>
      <c r="M8" s="76">
        <v>1</v>
      </c>
      <c r="N8" s="76">
        <v>1</v>
      </c>
      <c r="O8" s="76">
        <v>1</v>
      </c>
      <c r="P8" s="76">
        <v>1</v>
      </c>
      <c r="Q8" s="76">
        <v>1</v>
      </c>
      <c r="R8" s="76">
        <v>1</v>
      </c>
      <c r="S8" s="76">
        <v>1</v>
      </c>
      <c r="T8" s="76" t="s">
        <v>345</v>
      </c>
      <c r="U8" s="76">
        <v>1</v>
      </c>
    </row>
    <row r="9" spans="1:21" ht="16.5" customHeight="1" x14ac:dyDescent="0.3">
      <c r="A9" s="76" t="b">
        <v>1</v>
      </c>
      <c r="B9" s="76" t="s">
        <v>353</v>
      </c>
      <c r="C9" s="76">
        <v>100301002</v>
      </c>
      <c r="D9" s="76">
        <v>2004</v>
      </c>
      <c r="E9" s="76" t="s">
        <v>347</v>
      </c>
      <c r="F9" s="76">
        <v>1</v>
      </c>
      <c r="G9" s="77" t="s">
        <v>348</v>
      </c>
      <c r="H9" s="77">
        <v>1.5</v>
      </c>
      <c r="I9" s="77">
        <v>1</v>
      </c>
      <c r="J9" s="77" t="s">
        <v>349</v>
      </c>
      <c r="K9" s="76">
        <v>1.05</v>
      </c>
      <c r="L9" s="76">
        <v>1</v>
      </c>
      <c r="M9" s="76">
        <v>1</v>
      </c>
      <c r="N9" s="76">
        <v>1</v>
      </c>
      <c r="O9" s="76">
        <v>1</v>
      </c>
      <c r="P9" s="76" t="s">
        <v>350</v>
      </c>
      <c r="Q9" s="76">
        <v>1</v>
      </c>
      <c r="R9" s="76">
        <v>1</v>
      </c>
      <c r="S9" s="76">
        <v>1</v>
      </c>
      <c r="T9" s="76">
        <f>T8+0.3</f>
        <v>2.8</v>
      </c>
      <c r="U9" s="76">
        <v>1</v>
      </c>
    </row>
    <row r="10" spans="1:21" ht="16.5" customHeight="1" x14ac:dyDescent="0.3">
      <c r="A10" s="76" t="b">
        <v>1</v>
      </c>
      <c r="B10" s="76" t="s">
        <v>354</v>
      </c>
      <c r="C10" s="76">
        <v>100201003</v>
      </c>
      <c r="D10" s="76">
        <v>2005</v>
      </c>
      <c r="E10" s="76" t="s">
        <v>343</v>
      </c>
      <c r="F10" s="76">
        <v>1</v>
      </c>
      <c r="G10" s="76" t="s">
        <v>355</v>
      </c>
      <c r="H10" s="76">
        <v>1</v>
      </c>
      <c r="I10" s="76">
        <v>1</v>
      </c>
      <c r="J10" s="76" t="s">
        <v>356</v>
      </c>
      <c r="K10" s="76">
        <v>1</v>
      </c>
      <c r="L10" s="76">
        <v>1</v>
      </c>
      <c r="M10" s="76">
        <v>1</v>
      </c>
      <c r="N10" s="76">
        <v>1</v>
      </c>
      <c r="O10" s="76">
        <v>1</v>
      </c>
      <c r="P10" s="76">
        <v>1</v>
      </c>
      <c r="Q10" s="76">
        <v>1</v>
      </c>
      <c r="R10" s="76">
        <v>1</v>
      </c>
      <c r="S10" s="76">
        <v>1</v>
      </c>
      <c r="T10" s="76" t="s">
        <v>350</v>
      </c>
      <c r="U10" s="76">
        <v>1</v>
      </c>
    </row>
    <row r="11" spans="1:21" ht="16.5" customHeight="1" x14ac:dyDescent="0.3">
      <c r="A11" s="76" t="b">
        <v>1</v>
      </c>
      <c r="B11" s="76" t="s">
        <v>357</v>
      </c>
      <c r="C11" s="76">
        <v>100301003</v>
      </c>
      <c r="D11" s="76">
        <v>2006</v>
      </c>
      <c r="E11" s="76" t="s">
        <v>347</v>
      </c>
      <c r="F11" s="76">
        <v>1</v>
      </c>
      <c r="G11" s="77" t="s">
        <v>348</v>
      </c>
      <c r="H11" s="77">
        <v>1.5</v>
      </c>
      <c r="I11" s="77">
        <v>1</v>
      </c>
      <c r="J11" s="77" t="s">
        <v>349</v>
      </c>
      <c r="K11" s="76">
        <v>1.05</v>
      </c>
      <c r="L11" s="76">
        <v>1</v>
      </c>
      <c r="M11" s="76">
        <v>1</v>
      </c>
      <c r="N11" s="76">
        <v>1</v>
      </c>
      <c r="O11" s="76">
        <v>1</v>
      </c>
      <c r="P11" s="76" t="s">
        <v>350</v>
      </c>
      <c r="Q11" s="76">
        <v>1</v>
      </c>
      <c r="R11" s="76">
        <v>1</v>
      </c>
      <c r="S11" s="76">
        <v>1</v>
      </c>
      <c r="T11" s="76">
        <f>T10+0.3</f>
        <v>2.2999999999999998</v>
      </c>
      <c r="U11" s="76">
        <v>1</v>
      </c>
    </row>
    <row r="12" spans="1:21" ht="16.5" customHeight="1" x14ac:dyDescent="0.3">
      <c r="A12" s="76" t="b">
        <v>1</v>
      </c>
      <c r="B12" s="76" t="s">
        <v>358</v>
      </c>
      <c r="C12" s="76">
        <v>100201004</v>
      </c>
      <c r="D12" s="76">
        <v>2007</v>
      </c>
      <c r="E12" s="76" t="s">
        <v>343</v>
      </c>
      <c r="F12" s="76">
        <v>1</v>
      </c>
      <c r="G12" s="76" t="s">
        <v>359</v>
      </c>
      <c r="H12" s="76">
        <v>1</v>
      </c>
      <c r="I12" s="76">
        <v>1</v>
      </c>
      <c r="J12" s="76" t="s">
        <v>360</v>
      </c>
      <c r="K12" s="76">
        <v>1</v>
      </c>
      <c r="L12" s="76">
        <v>1</v>
      </c>
      <c r="M12" s="76">
        <v>1</v>
      </c>
      <c r="N12" s="76">
        <v>1</v>
      </c>
      <c r="O12" s="76">
        <v>1</v>
      </c>
      <c r="P12" s="76">
        <v>1</v>
      </c>
      <c r="Q12" s="76">
        <v>1</v>
      </c>
      <c r="R12" s="76">
        <v>1</v>
      </c>
      <c r="S12" s="76">
        <v>1</v>
      </c>
      <c r="T12" s="76" t="s">
        <v>350</v>
      </c>
      <c r="U12" s="76">
        <v>1</v>
      </c>
    </row>
    <row r="13" spans="1:21" ht="16.5" customHeight="1" x14ac:dyDescent="0.3">
      <c r="A13" s="76" t="b">
        <v>1</v>
      </c>
      <c r="B13" s="76" t="s">
        <v>361</v>
      </c>
      <c r="C13" s="76">
        <v>100301004</v>
      </c>
      <c r="D13" s="76">
        <v>2008</v>
      </c>
      <c r="E13" s="76" t="s">
        <v>347</v>
      </c>
      <c r="F13" s="76">
        <v>1</v>
      </c>
      <c r="G13" s="77" t="s">
        <v>348</v>
      </c>
      <c r="H13" s="77">
        <v>1.5</v>
      </c>
      <c r="I13" s="77">
        <v>1</v>
      </c>
      <c r="J13" s="77" t="s">
        <v>349</v>
      </c>
      <c r="K13" s="76">
        <v>1.05</v>
      </c>
      <c r="L13" s="76">
        <v>1</v>
      </c>
      <c r="M13" s="76">
        <v>1</v>
      </c>
      <c r="N13" s="76">
        <v>1</v>
      </c>
      <c r="O13" s="76">
        <v>1</v>
      </c>
      <c r="P13" s="76" t="s">
        <v>350</v>
      </c>
      <c r="Q13" s="76">
        <v>1</v>
      </c>
      <c r="R13" s="76">
        <v>1</v>
      </c>
      <c r="S13" s="76">
        <v>1</v>
      </c>
      <c r="T13" s="76">
        <f>T12+0.3</f>
        <v>2.2999999999999998</v>
      </c>
      <c r="U13" s="76">
        <v>1</v>
      </c>
    </row>
    <row r="14" spans="1:21" ht="16.5" customHeight="1" x14ac:dyDescent="0.3">
      <c r="A14" s="76" t="b">
        <v>1</v>
      </c>
      <c r="B14" s="76" t="s">
        <v>362</v>
      </c>
      <c r="C14" s="76">
        <v>100201005</v>
      </c>
      <c r="D14" s="76">
        <v>2009</v>
      </c>
      <c r="E14" s="76" t="s">
        <v>343</v>
      </c>
      <c r="F14" s="76">
        <v>1</v>
      </c>
      <c r="G14" s="76" t="s">
        <v>359</v>
      </c>
      <c r="H14" s="76">
        <v>1</v>
      </c>
      <c r="I14" s="76">
        <v>1</v>
      </c>
      <c r="J14" s="76" t="s">
        <v>359</v>
      </c>
      <c r="K14" s="76">
        <v>1</v>
      </c>
      <c r="L14" s="76">
        <v>1</v>
      </c>
      <c r="M14" s="76">
        <v>1</v>
      </c>
      <c r="N14" s="76">
        <v>1</v>
      </c>
      <c r="O14" s="76">
        <v>1</v>
      </c>
      <c r="P14" s="76">
        <v>1</v>
      </c>
      <c r="Q14" s="76">
        <v>1</v>
      </c>
      <c r="R14" s="76">
        <v>1</v>
      </c>
      <c r="S14" s="76">
        <v>1</v>
      </c>
      <c r="T14" s="76" t="s">
        <v>350</v>
      </c>
      <c r="U14" s="76">
        <v>1</v>
      </c>
    </row>
    <row r="15" spans="1:21" ht="16.5" customHeight="1" x14ac:dyDescent="0.3">
      <c r="A15" s="76" t="b">
        <v>1</v>
      </c>
      <c r="B15" s="76" t="s">
        <v>363</v>
      </c>
      <c r="C15" s="76">
        <v>100301005</v>
      </c>
      <c r="D15" s="76">
        <v>2010</v>
      </c>
      <c r="E15" s="76" t="s">
        <v>347</v>
      </c>
      <c r="F15" s="76">
        <v>1</v>
      </c>
      <c r="G15" s="77" t="s">
        <v>348</v>
      </c>
      <c r="H15" s="77">
        <v>1.5</v>
      </c>
      <c r="I15" s="77">
        <v>1</v>
      </c>
      <c r="J15" s="77" t="s">
        <v>349</v>
      </c>
      <c r="K15" s="76">
        <v>1.05</v>
      </c>
      <c r="L15" s="76">
        <v>1</v>
      </c>
      <c r="M15" s="76">
        <v>1</v>
      </c>
      <c r="N15" s="76">
        <v>1</v>
      </c>
      <c r="O15" s="76">
        <v>1</v>
      </c>
      <c r="P15" s="76" t="s">
        <v>350</v>
      </c>
      <c r="Q15" s="76">
        <v>1</v>
      </c>
      <c r="R15" s="76">
        <v>1</v>
      </c>
      <c r="S15" s="76">
        <v>1</v>
      </c>
      <c r="T15" s="76">
        <f>T14+0.3</f>
        <v>2.2999999999999998</v>
      </c>
      <c r="U15" s="76">
        <v>1</v>
      </c>
    </row>
    <row r="16" spans="1:21" ht="16.5" customHeight="1" x14ac:dyDescent="0.3">
      <c r="A16" s="76" t="b">
        <v>1</v>
      </c>
      <c r="B16" s="76" t="s">
        <v>364</v>
      </c>
      <c r="C16" s="76">
        <v>100201006</v>
      </c>
      <c r="D16" s="76">
        <v>2011</v>
      </c>
      <c r="E16" s="76" t="s">
        <v>343</v>
      </c>
      <c r="F16" s="76">
        <v>1</v>
      </c>
      <c r="G16" s="76" t="s">
        <v>365</v>
      </c>
      <c r="H16" s="76">
        <v>1</v>
      </c>
      <c r="I16" s="76">
        <v>1</v>
      </c>
      <c r="J16" s="76" t="s">
        <v>366</v>
      </c>
      <c r="K16" s="76">
        <v>1</v>
      </c>
      <c r="L16" s="76">
        <v>1</v>
      </c>
      <c r="M16" s="76">
        <v>1</v>
      </c>
      <c r="N16" s="76">
        <v>1</v>
      </c>
      <c r="O16" s="76">
        <v>1</v>
      </c>
      <c r="P16" s="76">
        <v>1</v>
      </c>
      <c r="Q16" s="76">
        <v>1</v>
      </c>
      <c r="R16" s="76">
        <v>1</v>
      </c>
      <c r="S16" s="76">
        <v>1</v>
      </c>
      <c r="T16" s="76" t="s">
        <v>350</v>
      </c>
      <c r="U16" s="76">
        <v>1</v>
      </c>
    </row>
    <row r="17" spans="1:21" ht="16.5" customHeight="1" x14ac:dyDescent="0.3">
      <c r="A17" s="76" t="b">
        <v>1</v>
      </c>
      <c r="B17" s="76" t="s">
        <v>367</v>
      </c>
      <c r="C17" s="76">
        <v>100301006</v>
      </c>
      <c r="D17" s="76">
        <v>2012</v>
      </c>
      <c r="E17" s="76" t="s">
        <v>368</v>
      </c>
      <c r="F17" s="76">
        <v>1</v>
      </c>
      <c r="G17" s="77" t="s">
        <v>348</v>
      </c>
      <c r="H17" s="77">
        <v>1.5</v>
      </c>
      <c r="I17" s="77">
        <v>1</v>
      </c>
      <c r="J17" s="77" t="s">
        <v>350</v>
      </c>
      <c r="K17" s="76">
        <v>1.05</v>
      </c>
      <c r="L17" s="76">
        <v>1</v>
      </c>
      <c r="M17" s="76">
        <v>1</v>
      </c>
      <c r="N17" s="76">
        <v>1</v>
      </c>
      <c r="O17" s="76">
        <v>1</v>
      </c>
      <c r="P17" s="76" t="s">
        <v>369</v>
      </c>
      <c r="Q17" s="76">
        <v>1</v>
      </c>
      <c r="R17" s="76">
        <v>1</v>
      </c>
      <c r="S17" s="76">
        <v>1</v>
      </c>
      <c r="T17" s="76">
        <f>T16+0.3</f>
        <v>2.2999999999999998</v>
      </c>
      <c r="U17" s="76">
        <v>1</v>
      </c>
    </row>
    <row r="18" spans="1:21" ht="16.5" customHeight="1" x14ac:dyDescent="0.3">
      <c r="A18" s="76" t="b">
        <v>1</v>
      </c>
      <c r="B18" s="76" t="s">
        <v>370</v>
      </c>
      <c r="C18" s="76">
        <v>100500001</v>
      </c>
      <c r="D18" s="76">
        <v>2013</v>
      </c>
      <c r="E18" s="76" t="s">
        <v>371</v>
      </c>
      <c r="F18" s="76">
        <v>1</v>
      </c>
      <c r="G18" s="77" t="s">
        <v>372</v>
      </c>
      <c r="H18" s="77">
        <v>2</v>
      </c>
      <c r="I18" s="77">
        <v>1</v>
      </c>
      <c r="J18" s="77" t="s">
        <v>369</v>
      </c>
      <c r="K18" s="76">
        <v>1.1000000000000001</v>
      </c>
      <c r="L18" s="76">
        <v>1</v>
      </c>
      <c r="M18" s="76">
        <v>1</v>
      </c>
      <c r="N18" s="76">
        <v>1</v>
      </c>
      <c r="O18" s="76">
        <v>1</v>
      </c>
      <c r="P18" s="76" t="s">
        <v>373</v>
      </c>
      <c r="Q18" s="76">
        <v>1</v>
      </c>
      <c r="R18" s="76">
        <v>1</v>
      </c>
      <c r="S18" s="76">
        <v>1</v>
      </c>
      <c r="T18" s="76" t="s">
        <v>350</v>
      </c>
      <c r="U18" s="76">
        <v>1</v>
      </c>
    </row>
    <row r="19" spans="1:21" ht="16.5" customHeight="1" x14ac:dyDescent="0.3">
      <c r="A19" s="78" t="b">
        <v>1</v>
      </c>
      <c r="B19" s="78" t="s">
        <v>374</v>
      </c>
      <c r="C19" s="78">
        <v>100202001</v>
      </c>
      <c r="D19" s="78">
        <v>2014</v>
      </c>
      <c r="E19" s="78" t="s">
        <v>343</v>
      </c>
      <c r="F19" s="78">
        <v>1</v>
      </c>
      <c r="G19" s="78" t="s">
        <v>344</v>
      </c>
      <c r="H19" s="78">
        <v>1</v>
      </c>
      <c r="I19" s="78">
        <v>1</v>
      </c>
      <c r="J19" s="78">
        <v>1</v>
      </c>
      <c r="K19" s="78">
        <v>1</v>
      </c>
      <c r="L19" s="78">
        <v>1</v>
      </c>
      <c r="M19" s="78">
        <v>1</v>
      </c>
      <c r="N19" s="78">
        <v>1</v>
      </c>
      <c r="O19" s="78">
        <v>1</v>
      </c>
      <c r="P19" s="78" t="s">
        <v>344</v>
      </c>
      <c r="Q19" s="78">
        <v>1</v>
      </c>
      <c r="R19" s="78">
        <v>1</v>
      </c>
      <c r="S19" s="78">
        <v>1</v>
      </c>
      <c r="T19" s="78" t="s">
        <v>369</v>
      </c>
      <c r="U19" s="78">
        <v>1</v>
      </c>
    </row>
    <row r="20" spans="1:21" ht="16.5" customHeight="1" x14ac:dyDescent="0.3">
      <c r="A20" s="78" t="b">
        <v>1</v>
      </c>
      <c r="B20" s="78" t="s">
        <v>375</v>
      </c>
      <c r="C20" s="78">
        <v>100302001</v>
      </c>
      <c r="D20" s="78">
        <v>2015</v>
      </c>
      <c r="E20" s="78" t="s">
        <v>347</v>
      </c>
      <c r="F20" s="78">
        <v>1</v>
      </c>
      <c r="G20" s="77">
        <v>15</v>
      </c>
      <c r="H20" s="77">
        <v>1.5</v>
      </c>
      <c r="I20" s="77">
        <v>1</v>
      </c>
      <c r="J20" s="77" t="s">
        <v>349</v>
      </c>
      <c r="K20" s="78">
        <v>1.05</v>
      </c>
      <c r="L20" s="78">
        <v>1</v>
      </c>
      <c r="M20" s="78">
        <v>1</v>
      </c>
      <c r="N20" s="78">
        <v>1</v>
      </c>
      <c r="O20" s="78">
        <v>1</v>
      </c>
      <c r="P20" s="78" t="s">
        <v>350</v>
      </c>
      <c r="Q20" s="78">
        <v>1</v>
      </c>
      <c r="R20" s="78">
        <v>1</v>
      </c>
      <c r="S20" s="78">
        <v>1</v>
      </c>
      <c r="T20" s="78">
        <f>T19+0.3</f>
        <v>3.3</v>
      </c>
      <c r="U20" s="78">
        <v>1</v>
      </c>
    </row>
    <row r="21" spans="1:21" ht="16.5" customHeight="1" x14ac:dyDescent="0.3">
      <c r="A21" s="78" t="b">
        <v>1</v>
      </c>
      <c r="B21" s="78" t="s">
        <v>376</v>
      </c>
      <c r="C21" s="78">
        <v>100202002</v>
      </c>
      <c r="D21" s="78">
        <v>2016</v>
      </c>
      <c r="E21" s="78" t="s">
        <v>343</v>
      </c>
      <c r="F21" s="78">
        <v>1</v>
      </c>
      <c r="G21" s="78" t="s">
        <v>377</v>
      </c>
      <c r="H21" s="78">
        <v>1</v>
      </c>
      <c r="I21" s="78">
        <v>1</v>
      </c>
      <c r="J21" s="78" t="s">
        <v>352</v>
      </c>
      <c r="K21" s="78">
        <v>1</v>
      </c>
      <c r="L21" s="78">
        <v>1</v>
      </c>
      <c r="M21" s="78">
        <v>1</v>
      </c>
      <c r="N21" s="78">
        <v>1</v>
      </c>
      <c r="O21" s="78">
        <v>1</v>
      </c>
      <c r="P21" s="78" t="s">
        <v>344</v>
      </c>
      <c r="Q21" s="78">
        <v>1</v>
      </c>
      <c r="R21" s="78">
        <v>1</v>
      </c>
      <c r="S21" s="78">
        <v>1</v>
      </c>
      <c r="T21" s="78" t="s">
        <v>350</v>
      </c>
      <c r="U21" s="78">
        <v>1</v>
      </c>
    </row>
    <row r="22" spans="1:21" ht="16.5" customHeight="1" x14ac:dyDescent="0.3">
      <c r="A22" s="78" t="b">
        <v>1</v>
      </c>
      <c r="B22" s="78" t="s">
        <v>378</v>
      </c>
      <c r="C22" s="78">
        <v>100302002</v>
      </c>
      <c r="D22" s="78">
        <v>2017</v>
      </c>
      <c r="E22" s="78" t="s">
        <v>347</v>
      </c>
      <c r="F22" s="78">
        <v>1</v>
      </c>
      <c r="G22" s="77">
        <v>15</v>
      </c>
      <c r="H22" s="77">
        <v>1.5</v>
      </c>
      <c r="I22" s="77">
        <v>1</v>
      </c>
      <c r="J22" s="77" t="s">
        <v>349</v>
      </c>
      <c r="K22" s="78">
        <v>1.05</v>
      </c>
      <c r="L22" s="78">
        <v>1</v>
      </c>
      <c r="M22" s="78">
        <v>1</v>
      </c>
      <c r="N22" s="78">
        <v>1</v>
      </c>
      <c r="O22" s="78">
        <v>1</v>
      </c>
      <c r="P22" s="78" t="s">
        <v>350</v>
      </c>
      <c r="Q22" s="78">
        <v>1</v>
      </c>
      <c r="R22" s="78">
        <v>1</v>
      </c>
      <c r="S22" s="78">
        <v>1</v>
      </c>
      <c r="T22" s="78">
        <f>T21+0.3</f>
        <v>2.2999999999999998</v>
      </c>
      <c r="U22" s="78">
        <v>1</v>
      </c>
    </row>
    <row r="23" spans="1:21" ht="16.5" customHeight="1" x14ac:dyDescent="0.3">
      <c r="A23" s="78" t="b">
        <v>1</v>
      </c>
      <c r="B23" s="78" t="s">
        <v>379</v>
      </c>
      <c r="C23" s="78">
        <v>100202003</v>
      </c>
      <c r="D23" s="78">
        <v>2018</v>
      </c>
      <c r="E23" s="78" t="s">
        <v>343</v>
      </c>
      <c r="F23" s="78">
        <v>1</v>
      </c>
      <c r="G23" s="78" t="s">
        <v>359</v>
      </c>
      <c r="H23" s="78">
        <v>1</v>
      </c>
      <c r="I23" s="78">
        <v>1</v>
      </c>
      <c r="J23" s="78" t="s">
        <v>366</v>
      </c>
      <c r="K23" s="78">
        <v>1</v>
      </c>
      <c r="L23" s="78">
        <v>1</v>
      </c>
      <c r="M23" s="78">
        <v>1</v>
      </c>
      <c r="N23" s="78">
        <v>1</v>
      </c>
      <c r="O23" s="78">
        <v>1</v>
      </c>
      <c r="P23" s="78" t="s">
        <v>344</v>
      </c>
      <c r="Q23" s="78">
        <v>1</v>
      </c>
      <c r="R23" s="78">
        <v>1</v>
      </c>
      <c r="S23" s="78">
        <v>1</v>
      </c>
      <c r="T23" s="78" t="s">
        <v>350</v>
      </c>
      <c r="U23" s="78">
        <v>1</v>
      </c>
    </row>
    <row r="24" spans="1:21" ht="16.5" customHeight="1" x14ac:dyDescent="0.3">
      <c r="A24" s="78" t="b">
        <v>1</v>
      </c>
      <c r="B24" s="78" t="s">
        <v>380</v>
      </c>
      <c r="C24" s="78">
        <v>100302003</v>
      </c>
      <c r="D24" s="78">
        <v>2019</v>
      </c>
      <c r="E24" s="78" t="s">
        <v>347</v>
      </c>
      <c r="F24" s="78">
        <v>1</v>
      </c>
      <c r="G24" s="77">
        <v>15</v>
      </c>
      <c r="H24" s="77">
        <v>1.5</v>
      </c>
      <c r="I24" s="77">
        <v>1</v>
      </c>
      <c r="J24" s="77" t="s">
        <v>349</v>
      </c>
      <c r="K24" s="78">
        <v>1.05</v>
      </c>
      <c r="L24" s="78">
        <v>1</v>
      </c>
      <c r="M24" s="78">
        <v>1</v>
      </c>
      <c r="N24" s="78">
        <v>1</v>
      </c>
      <c r="O24" s="78">
        <v>1</v>
      </c>
      <c r="P24" s="78" t="s">
        <v>350</v>
      </c>
      <c r="Q24" s="78">
        <v>1</v>
      </c>
      <c r="R24" s="78">
        <v>1</v>
      </c>
      <c r="S24" s="78">
        <v>1</v>
      </c>
      <c r="T24" s="78">
        <f>T23+0.3</f>
        <v>2.2999999999999998</v>
      </c>
      <c r="U24" s="78">
        <v>1</v>
      </c>
    </row>
    <row r="25" spans="1:21" ht="16.5" customHeight="1" x14ac:dyDescent="0.3">
      <c r="A25" s="78" t="b">
        <v>1</v>
      </c>
      <c r="B25" s="78" t="s">
        <v>381</v>
      </c>
      <c r="C25" s="78">
        <v>100202004</v>
      </c>
      <c r="D25" s="78">
        <v>2020</v>
      </c>
      <c r="E25" s="78" t="s">
        <v>343</v>
      </c>
      <c r="F25" s="78">
        <v>1</v>
      </c>
      <c r="G25" s="78" t="s">
        <v>352</v>
      </c>
      <c r="H25" s="78">
        <v>1</v>
      </c>
      <c r="I25" s="78">
        <v>1</v>
      </c>
      <c r="J25" s="78" t="s">
        <v>351</v>
      </c>
      <c r="K25" s="78">
        <v>1</v>
      </c>
      <c r="L25" s="78">
        <v>1</v>
      </c>
      <c r="M25" s="78">
        <v>1</v>
      </c>
      <c r="N25" s="78">
        <v>1</v>
      </c>
      <c r="O25" s="78">
        <v>1</v>
      </c>
      <c r="P25" s="78" t="s">
        <v>344</v>
      </c>
      <c r="Q25" s="78">
        <v>1</v>
      </c>
      <c r="R25" s="78">
        <v>1</v>
      </c>
      <c r="S25" s="78">
        <v>1</v>
      </c>
      <c r="T25" s="78" t="s">
        <v>350</v>
      </c>
      <c r="U25" s="78">
        <v>1</v>
      </c>
    </row>
    <row r="26" spans="1:21" ht="16.5" customHeight="1" x14ac:dyDescent="0.3">
      <c r="A26" s="78" t="b">
        <v>1</v>
      </c>
      <c r="B26" s="78" t="s">
        <v>382</v>
      </c>
      <c r="C26" s="78">
        <v>100302004</v>
      </c>
      <c r="D26" s="78">
        <v>2021</v>
      </c>
      <c r="E26" s="78" t="s">
        <v>347</v>
      </c>
      <c r="F26" s="78">
        <v>1</v>
      </c>
      <c r="G26" s="77">
        <v>15</v>
      </c>
      <c r="H26" s="77">
        <v>1.5</v>
      </c>
      <c r="I26" s="77">
        <v>1</v>
      </c>
      <c r="J26" s="77" t="s">
        <v>349</v>
      </c>
      <c r="K26" s="78">
        <v>1.05</v>
      </c>
      <c r="L26" s="78">
        <v>1</v>
      </c>
      <c r="M26" s="78">
        <v>1</v>
      </c>
      <c r="N26" s="78">
        <v>1</v>
      </c>
      <c r="O26" s="78">
        <v>1</v>
      </c>
      <c r="P26" s="78" t="s">
        <v>350</v>
      </c>
      <c r="Q26" s="78">
        <v>1</v>
      </c>
      <c r="R26" s="78">
        <v>1</v>
      </c>
      <c r="S26" s="78">
        <v>1</v>
      </c>
      <c r="T26" s="78">
        <f>T25+0.3</f>
        <v>2.2999999999999998</v>
      </c>
      <c r="U26" s="78">
        <v>1</v>
      </c>
    </row>
    <row r="27" spans="1:21" ht="16.5" customHeight="1" x14ac:dyDescent="0.3">
      <c r="A27" s="78" t="b">
        <v>1</v>
      </c>
      <c r="B27" s="78" t="s">
        <v>383</v>
      </c>
      <c r="C27" s="78">
        <v>100202005</v>
      </c>
      <c r="D27" s="78">
        <v>2022</v>
      </c>
      <c r="E27" s="78" t="s">
        <v>343</v>
      </c>
      <c r="F27" s="78">
        <v>1</v>
      </c>
      <c r="G27" s="78" t="s">
        <v>355</v>
      </c>
      <c r="H27" s="78">
        <v>1</v>
      </c>
      <c r="I27" s="78">
        <v>1</v>
      </c>
      <c r="J27" s="78" t="s">
        <v>377</v>
      </c>
      <c r="K27" s="78">
        <v>1</v>
      </c>
      <c r="L27" s="78">
        <v>1</v>
      </c>
      <c r="M27" s="78">
        <v>1</v>
      </c>
      <c r="N27" s="78">
        <v>1</v>
      </c>
      <c r="O27" s="78">
        <v>1</v>
      </c>
      <c r="P27" s="78" t="s">
        <v>344</v>
      </c>
      <c r="Q27" s="78">
        <v>1</v>
      </c>
      <c r="R27" s="78">
        <v>1</v>
      </c>
      <c r="S27" s="78">
        <v>1</v>
      </c>
      <c r="T27" s="78" t="s">
        <v>384</v>
      </c>
      <c r="U27" s="78">
        <v>1</v>
      </c>
    </row>
    <row r="28" spans="1:21" ht="16.5" customHeight="1" x14ac:dyDescent="0.3">
      <c r="A28" s="78" t="b">
        <v>1</v>
      </c>
      <c r="B28" s="78" t="s">
        <v>385</v>
      </c>
      <c r="C28" s="78">
        <v>100302005</v>
      </c>
      <c r="D28" s="78">
        <v>2023</v>
      </c>
      <c r="E28" s="78" t="s">
        <v>347</v>
      </c>
      <c r="F28" s="78">
        <v>1</v>
      </c>
      <c r="G28" s="77">
        <v>15</v>
      </c>
      <c r="H28" s="77">
        <v>1.5</v>
      </c>
      <c r="I28" s="77">
        <v>1</v>
      </c>
      <c r="J28" s="77" t="s">
        <v>349</v>
      </c>
      <c r="K28" s="78">
        <v>1</v>
      </c>
      <c r="L28" s="78">
        <v>1</v>
      </c>
      <c r="M28" s="78">
        <v>1</v>
      </c>
      <c r="N28" s="78">
        <v>1</v>
      </c>
      <c r="O28" s="78">
        <v>1</v>
      </c>
      <c r="P28" s="78" t="s">
        <v>350</v>
      </c>
      <c r="Q28" s="78">
        <v>1</v>
      </c>
      <c r="R28" s="78">
        <v>1</v>
      </c>
      <c r="S28" s="78">
        <v>1</v>
      </c>
      <c r="T28" s="78">
        <f>T27+0.3</f>
        <v>2.5</v>
      </c>
      <c r="U28" s="78">
        <v>1</v>
      </c>
    </row>
    <row r="29" spans="1:21" ht="16.5" customHeight="1" x14ac:dyDescent="0.3">
      <c r="A29" s="78" t="b">
        <v>1</v>
      </c>
      <c r="B29" s="78" t="s">
        <v>386</v>
      </c>
      <c r="C29" s="78">
        <v>100402005</v>
      </c>
      <c r="D29" s="78">
        <v>2024</v>
      </c>
      <c r="E29" s="78" t="s">
        <v>368</v>
      </c>
      <c r="F29" s="78">
        <v>1</v>
      </c>
      <c r="G29" s="77">
        <v>15</v>
      </c>
      <c r="H29" s="77">
        <v>1.5</v>
      </c>
      <c r="I29" s="77">
        <v>1</v>
      </c>
      <c r="J29" s="77" t="s">
        <v>350</v>
      </c>
      <c r="K29" s="78">
        <v>1.1000000000000001</v>
      </c>
      <c r="L29" s="78">
        <v>1</v>
      </c>
      <c r="M29" s="78">
        <v>1</v>
      </c>
      <c r="N29" s="78">
        <v>1</v>
      </c>
      <c r="O29" s="78">
        <v>1</v>
      </c>
      <c r="P29" s="78" t="s">
        <v>369</v>
      </c>
      <c r="Q29" s="78">
        <v>1</v>
      </c>
      <c r="R29" s="78">
        <v>1</v>
      </c>
      <c r="S29" s="78">
        <v>1</v>
      </c>
      <c r="T29" s="78" t="s">
        <v>387</v>
      </c>
      <c r="U29" s="78">
        <v>1</v>
      </c>
    </row>
    <row r="30" spans="1:21" ht="16.5" customHeight="1" x14ac:dyDescent="0.3">
      <c r="A30" s="78" t="b">
        <v>1</v>
      </c>
      <c r="B30" s="78" t="s">
        <v>388</v>
      </c>
      <c r="C30" s="78">
        <v>100502006</v>
      </c>
      <c r="D30" s="78">
        <v>2025</v>
      </c>
      <c r="E30" s="78" t="s">
        <v>371</v>
      </c>
      <c r="F30" s="78">
        <v>1</v>
      </c>
      <c r="G30" s="77" t="s">
        <v>372</v>
      </c>
      <c r="H30" s="77">
        <v>2</v>
      </c>
      <c r="I30" s="77">
        <v>1</v>
      </c>
      <c r="J30" s="77" t="s">
        <v>369</v>
      </c>
      <c r="K30" s="78">
        <v>1.1000000000000001</v>
      </c>
      <c r="L30" s="78">
        <v>1</v>
      </c>
      <c r="M30" s="78">
        <v>1</v>
      </c>
      <c r="N30" s="78">
        <v>1</v>
      </c>
      <c r="O30" s="78">
        <v>1</v>
      </c>
      <c r="P30" s="78" t="s">
        <v>373</v>
      </c>
      <c r="Q30" s="78">
        <v>1</v>
      </c>
      <c r="R30" s="78">
        <v>1</v>
      </c>
      <c r="S30" s="78">
        <v>1</v>
      </c>
      <c r="T30" s="78" t="s">
        <v>350</v>
      </c>
      <c r="U30" s="78">
        <v>1</v>
      </c>
    </row>
    <row r="31" spans="1:21" ht="16.5" customHeight="1" x14ac:dyDescent="0.3">
      <c r="A31" s="76" t="b">
        <v>1</v>
      </c>
      <c r="B31" s="76" t="s">
        <v>389</v>
      </c>
      <c r="C31" s="76">
        <v>100203001</v>
      </c>
      <c r="D31" s="76">
        <v>2026</v>
      </c>
      <c r="E31" s="76" t="s">
        <v>343</v>
      </c>
      <c r="F31" s="76">
        <v>1</v>
      </c>
      <c r="G31" s="76" t="s">
        <v>344</v>
      </c>
      <c r="H31" s="76">
        <v>1</v>
      </c>
      <c r="I31" s="76">
        <v>1</v>
      </c>
      <c r="J31" s="76" t="s">
        <v>344</v>
      </c>
      <c r="K31" s="76">
        <v>1</v>
      </c>
      <c r="L31" s="76">
        <v>1</v>
      </c>
      <c r="M31" s="76">
        <v>1</v>
      </c>
      <c r="N31" s="76">
        <v>1</v>
      </c>
      <c r="O31" s="76">
        <v>1</v>
      </c>
      <c r="P31" s="76">
        <v>1</v>
      </c>
      <c r="Q31" s="76">
        <v>1</v>
      </c>
      <c r="R31" s="76">
        <v>1</v>
      </c>
      <c r="S31" s="76">
        <v>1</v>
      </c>
      <c r="T31" s="76" t="s">
        <v>355</v>
      </c>
      <c r="U31" s="76">
        <v>1</v>
      </c>
    </row>
    <row r="32" spans="1:21" ht="16.5" customHeight="1" x14ac:dyDescent="0.3">
      <c r="A32" s="76" t="b">
        <v>1</v>
      </c>
      <c r="B32" s="76" t="s">
        <v>390</v>
      </c>
      <c r="C32" s="76">
        <v>100303001</v>
      </c>
      <c r="D32" s="76">
        <v>2027</v>
      </c>
      <c r="E32" s="76" t="s">
        <v>347</v>
      </c>
      <c r="F32" s="76">
        <v>1</v>
      </c>
      <c r="G32" s="77">
        <v>15</v>
      </c>
      <c r="H32" s="77">
        <v>1.5</v>
      </c>
      <c r="I32" s="77">
        <v>1</v>
      </c>
      <c r="J32" s="77" t="s">
        <v>349</v>
      </c>
      <c r="K32" s="76">
        <v>1.05</v>
      </c>
      <c r="L32" s="76">
        <v>1</v>
      </c>
      <c r="M32" s="76">
        <v>1</v>
      </c>
      <c r="N32" s="76">
        <v>1</v>
      </c>
      <c r="O32" s="76">
        <v>1</v>
      </c>
      <c r="P32" s="76" t="s">
        <v>350</v>
      </c>
      <c r="Q32" s="76">
        <v>1</v>
      </c>
      <c r="R32" s="76">
        <v>1</v>
      </c>
      <c r="S32" s="76">
        <v>1</v>
      </c>
      <c r="T32" s="76">
        <f>T31+0.3</f>
        <v>1.6</v>
      </c>
      <c r="U32" s="76">
        <v>1</v>
      </c>
    </row>
    <row r="33" spans="1:21" ht="16.5" customHeight="1" x14ac:dyDescent="0.3">
      <c r="A33" s="76" t="b">
        <v>1</v>
      </c>
      <c r="B33" s="76" t="s">
        <v>391</v>
      </c>
      <c r="C33" s="76">
        <v>100203002</v>
      </c>
      <c r="D33" s="76">
        <v>2028</v>
      </c>
      <c r="E33" s="76" t="s">
        <v>343</v>
      </c>
      <c r="F33" s="76">
        <v>1</v>
      </c>
      <c r="G33" s="76" t="s">
        <v>351</v>
      </c>
      <c r="H33" s="76">
        <v>1</v>
      </c>
      <c r="I33" s="76">
        <v>1</v>
      </c>
      <c r="J33" s="76" t="s">
        <v>366</v>
      </c>
      <c r="K33" s="76">
        <v>1</v>
      </c>
      <c r="L33" s="76">
        <v>1</v>
      </c>
      <c r="M33" s="76">
        <v>1</v>
      </c>
      <c r="N33" s="76">
        <v>1</v>
      </c>
      <c r="O33" s="76">
        <v>1</v>
      </c>
      <c r="P33" s="76">
        <v>1</v>
      </c>
      <c r="Q33" s="76">
        <v>1</v>
      </c>
      <c r="R33" s="76">
        <v>1</v>
      </c>
      <c r="S33" s="76">
        <v>1</v>
      </c>
      <c r="T33" s="76" t="s">
        <v>352</v>
      </c>
      <c r="U33" s="76">
        <v>1</v>
      </c>
    </row>
    <row r="34" spans="1:21" ht="16.5" customHeight="1" x14ac:dyDescent="0.3">
      <c r="A34" s="76" t="b">
        <v>1</v>
      </c>
      <c r="B34" s="76" t="s">
        <v>392</v>
      </c>
      <c r="C34" s="76">
        <v>100303002</v>
      </c>
      <c r="D34" s="76">
        <v>2029</v>
      </c>
      <c r="E34" s="76" t="s">
        <v>347</v>
      </c>
      <c r="F34" s="76">
        <v>1</v>
      </c>
      <c r="G34" s="77">
        <v>15</v>
      </c>
      <c r="H34" s="77">
        <v>1.5</v>
      </c>
      <c r="I34" s="77">
        <v>1</v>
      </c>
      <c r="J34" s="77" t="s">
        <v>349</v>
      </c>
      <c r="K34" s="76">
        <v>1.05</v>
      </c>
      <c r="L34" s="76">
        <v>1</v>
      </c>
      <c r="M34" s="76">
        <v>1</v>
      </c>
      <c r="N34" s="76">
        <v>1</v>
      </c>
      <c r="O34" s="76">
        <v>1</v>
      </c>
      <c r="P34" s="76" t="s">
        <v>350</v>
      </c>
      <c r="Q34" s="76">
        <v>1</v>
      </c>
      <c r="R34" s="76">
        <v>1</v>
      </c>
      <c r="S34" s="76">
        <v>1</v>
      </c>
      <c r="T34" s="76">
        <f>T33+0.3</f>
        <v>1.4000000000000001</v>
      </c>
      <c r="U34" s="76">
        <v>1</v>
      </c>
    </row>
    <row r="35" spans="1:21" ht="16.5" customHeight="1" x14ac:dyDescent="0.3">
      <c r="A35" s="76" t="b">
        <v>1</v>
      </c>
      <c r="B35" s="76" t="s">
        <v>393</v>
      </c>
      <c r="C35" s="76">
        <v>100203003</v>
      </c>
      <c r="D35" s="76">
        <v>2030</v>
      </c>
      <c r="E35" s="76" t="s">
        <v>343</v>
      </c>
      <c r="F35" s="76">
        <v>1</v>
      </c>
      <c r="G35" s="76" t="s">
        <v>359</v>
      </c>
      <c r="H35" s="76">
        <v>1</v>
      </c>
      <c r="I35" s="76">
        <v>1</v>
      </c>
      <c r="J35" s="76" t="s">
        <v>394</v>
      </c>
      <c r="K35" s="76">
        <v>1</v>
      </c>
      <c r="L35" s="76">
        <v>1</v>
      </c>
      <c r="M35" s="76">
        <v>1</v>
      </c>
      <c r="N35" s="76">
        <v>1</v>
      </c>
      <c r="O35" s="76">
        <v>1</v>
      </c>
      <c r="P35" s="76">
        <v>1</v>
      </c>
      <c r="Q35" s="76">
        <v>1</v>
      </c>
      <c r="R35" s="76">
        <v>1</v>
      </c>
      <c r="S35" s="76">
        <v>1</v>
      </c>
      <c r="T35" s="76" t="s">
        <v>395</v>
      </c>
      <c r="U35" s="76">
        <v>1</v>
      </c>
    </row>
    <row r="36" spans="1:21" ht="16.5" customHeight="1" x14ac:dyDescent="0.3">
      <c r="A36" s="76" t="b">
        <v>1</v>
      </c>
      <c r="B36" s="76" t="s">
        <v>396</v>
      </c>
      <c r="C36" s="76">
        <v>100303003</v>
      </c>
      <c r="D36" s="76">
        <v>2034</v>
      </c>
      <c r="E36" s="76" t="s">
        <v>347</v>
      </c>
      <c r="F36" s="76">
        <v>1</v>
      </c>
      <c r="G36" s="77">
        <v>15</v>
      </c>
      <c r="H36" s="77">
        <v>1.5</v>
      </c>
      <c r="I36" s="77">
        <v>1</v>
      </c>
      <c r="J36" s="77" t="s">
        <v>349</v>
      </c>
      <c r="K36" s="76">
        <v>1.05</v>
      </c>
      <c r="L36" s="76">
        <v>1</v>
      </c>
      <c r="M36" s="76">
        <v>1</v>
      </c>
      <c r="N36" s="76">
        <v>1</v>
      </c>
      <c r="O36" s="76">
        <v>1</v>
      </c>
      <c r="P36" s="76" t="s">
        <v>350</v>
      </c>
      <c r="Q36" s="76">
        <v>1</v>
      </c>
      <c r="R36" s="76">
        <v>1</v>
      </c>
      <c r="S36" s="76">
        <v>1</v>
      </c>
      <c r="T36" s="76">
        <f>T35+0.3</f>
        <v>2.4</v>
      </c>
      <c r="U36" s="76">
        <v>1</v>
      </c>
    </row>
    <row r="37" spans="1:21" ht="16.5" customHeight="1" x14ac:dyDescent="0.3">
      <c r="A37" s="76" t="b">
        <v>1</v>
      </c>
      <c r="B37" s="76" t="s">
        <v>397</v>
      </c>
      <c r="C37" s="76">
        <v>100203004</v>
      </c>
      <c r="D37" s="76">
        <v>2031</v>
      </c>
      <c r="E37" s="76" t="s">
        <v>343</v>
      </c>
      <c r="F37" s="76">
        <v>1</v>
      </c>
      <c r="G37" s="76" t="s">
        <v>377</v>
      </c>
      <c r="H37" s="76">
        <v>1</v>
      </c>
      <c r="I37" s="76">
        <v>1</v>
      </c>
      <c r="J37" s="76" t="s">
        <v>366</v>
      </c>
      <c r="K37" s="76">
        <v>1</v>
      </c>
      <c r="L37" s="76">
        <v>1</v>
      </c>
      <c r="M37" s="76">
        <v>1</v>
      </c>
      <c r="N37" s="76">
        <v>1</v>
      </c>
      <c r="O37" s="76">
        <v>1</v>
      </c>
      <c r="P37" s="76">
        <v>1</v>
      </c>
      <c r="Q37" s="76">
        <v>1</v>
      </c>
      <c r="R37" s="76">
        <v>1</v>
      </c>
      <c r="S37" s="76">
        <v>1</v>
      </c>
      <c r="T37" s="76" t="s">
        <v>350</v>
      </c>
      <c r="U37" s="76">
        <v>1</v>
      </c>
    </row>
    <row r="38" spans="1:21" ht="16.5" customHeight="1" x14ac:dyDescent="0.3">
      <c r="A38" s="76" t="b">
        <v>1</v>
      </c>
      <c r="B38" s="76" t="s">
        <v>398</v>
      </c>
      <c r="C38" s="76">
        <v>100303004</v>
      </c>
      <c r="D38" s="76">
        <v>2035</v>
      </c>
      <c r="E38" s="76" t="s">
        <v>347</v>
      </c>
      <c r="F38" s="76">
        <v>1</v>
      </c>
      <c r="G38" s="77">
        <v>15</v>
      </c>
      <c r="H38" s="77">
        <v>1.5</v>
      </c>
      <c r="I38" s="77">
        <v>1</v>
      </c>
      <c r="J38" s="77" t="s">
        <v>349</v>
      </c>
      <c r="K38" s="76">
        <v>1.05</v>
      </c>
      <c r="L38" s="76">
        <v>1</v>
      </c>
      <c r="M38" s="76">
        <v>1</v>
      </c>
      <c r="N38" s="76">
        <v>1</v>
      </c>
      <c r="O38" s="76">
        <v>1</v>
      </c>
      <c r="P38" s="76" t="s">
        <v>350</v>
      </c>
      <c r="Q38" s="76">
        <v>1</v>
      </c>
      <c r="R38" s="76">
        <v>1</v>
      </c>
      <c r="S38" s="76">
        <v>1</v>
      </c>
      <c r="T38" s="76">
        <f>T37+0.3</f>
        <v>2.2999999999999998</v>
      </c>
      <c r="U38" s="76">
        <v>1</v>
      </c>
    </row>
    <row r="39" spans="1:21" ht="16.5" customHeight="1" x14ac:dyDescent="0.3">
      <c r="A39" s="76" t="b">
        <v>1</v>
      </c>
      <c r="B39" s="76" t="s">
        <v>399</v>
      </c>
      <c r="C39" s="76">
        <v>100203005</v>
      </c>
      <c r="D39" s="76">
        <v>2032</v>
      </c>
      <c r="E39" s="76" t="s">
        <v>343</v>
      </c>
      <c r="F39" s="76">
        <v>1</v>
      </c>
      <c r="G39" s="76" t="s">
        <v>344</v>
      </c>
      <c r="H39" s="76">
        <v>1</v>
      </c>
      <c r="I39" s="76">
        <v>1</v>
      </c>
      <c r="J39" s="76" t="s">
        <v>400</v>
      </c>
      <c r="K39" s="76">
        <v>1</v>
      </c>
      <c r="L39" s="76">
        <v>1</v>
      </c>
      <c r="M39" s="76">
        <v>1</v>
      </c>
      <c r="N39" s="76">
        <v>1</v>
      </c>
      <c r="O39" s="76">
        <v>1</v>
      </c>
      <c r="P39" s="76">
        <v>1</v>
      </c>
      <c r="Q39" s="76">
        <v>1</v>
      </c>
      <c r="R39" s="76">
        <v>1</v>
      </c>
      <c r="S39" s="76">
        <v>1</v>
      </c>
      <c r="T39" s="76" t="s">
        <v>344</v>
      </c>
      <c r="U39" s="76">
        <v>1</v>
      </c>
    </row>
    <row r="40" spans="1:21" ht="16.5" customHeight="1" x14ac:dyDescent="0.3">
      <c r="A40" s="76" t="b">
        <v>1</v>
      </c>
      <c r="B40" s="76" t="s">
        <v>401</v>
      </c>
      <c r="C40" s="76">
        <v>100303005</v>
      </c>
      <c r="D40" s="76">
        <v>2033</v>
      </c>
      <c r="E40" s="76" t="s">
        <v>347</v>
      </c>
      <c r="F40" s="76">
        <v>1</v>
      </c>
      <c r="G40" s="77">
        <v>15</v>
      </c>
      <c r="H40" s="77">
        <v>1.5</v>
      </c>
      <c r="I40" s="77">
        <v>1</v>
      </c>
      <c r="J40" s="77" t="s">
        <v>349</v>
      </c>
      <c r="K40" s="76">
        <v>1.05</v>
      </c>
      <c r="L40" s="76">
        <v>1</v>
      </c>
      <c r="M40" s="76">
        <v>1</v>
      </c>
      <c r="N40" s="76">
        <v>1</v>
      </c>
      <c r="O40" s="76">
        <v>1</v>
      </c>
      <c r="P40" s="76" t="s">
        <v>350</v>
      </c>
      <c r="Q40" s="76">
        <v>1</v>
      </c>
      <c r="R40" s="76">
        <v>1</v>
      </c>
      <c r="S40" s="76">
        <v>1</v>
      </c>
      <c r="T40" s="76">
        <f>T39+0.3</f>
        <v>1.3</v>
      </c>
      <c r="U40" s="76">
        <v>1</v>
      </c>
    </row>
    <row r="41" spans="1:21" ht="16.5" customHeight="1" x14ac:dyDescent="0.3">
      <c r="A41" s="76" t="b">
        <v>1</v>
      </c>
      <c r="B41" s="76" t="s">
        <v>402</v>
      </c>
      <c r="C41" s="76">
        <v>100203006</v>
      </c>
      <c r="D41" s="76">
        <v>2036</v>
      </c>
      <c r="E41" s="76" t="s">
        <v>343</v>
      </c>
      <c r="F41" s="76">
        <v>1</v>
      </c>
      <c r="G41" s="76" t="s">
        <v>359</v>
      </c>
      <c r="H41" s="76">
        <v>1</v>
      </c>
      <c r="I41" s="76">
        <v>1</v>
      </c>
      <c r="J41" s="76" t="s">
        <v>359</v>
      </c>
      <c r="K41" s="76">
        <v>1</v>
      </c>
      <c r="L41" s="76">
        <v>1</v>
      </c>
      <c r="M41" s="76">
        <v>1</v>
      </c>
      <c r="N41" s="76">
        <v>1</v>
      </c>
      <c r="O41" s="76">
        <v>1</v>
      </c>
      <c r="P41" s="76">
        <v>1</v>
      </c>
      <c r="Q41" s="76">
        <v>1</v>
      </c>
      <c r="R41" s="76">
        <v>1</v>
      </c>
      <c r="S41" s="76">
        <v>1</v>
      </c>
      <c r="T41" s="76" t="s">
        <v>394</v>
      </c>
      <c r="U41" s="76">
        <v>1</v>
      </c>
    </row>
    <row r="42" spans="1:21" ht="16.5" customHeight="1" x14ac:dyDescent="0.3">
      <c r="A42" s="76" t="b">
        <v>1</v>
      </c>
      <c r="B42" s="76" t="s">
        <v>403</v>
      </c>
      <c r="C42" s="76">
        <v>100303006</v>
      </c>
      <c r="D42" s="76">
        <v>2037</v>
      </c>
      <c r="E42" s="76" t="s">
        <v>347</v>
      </c>
      <c r="F42" s="76">
        <v>1</v>
      </c>
      <c r="G42" s="77">
        <v>15</v>
      </c>
      <c r="H42" s="77">
        <v>1.5</v>
      </c>
      <c r="I42" s="77">
        <v>1</v>
      </c>
      <c r="J42" s="77" t="s">
        <v>349</v>
      </c>
      <c r="K42" s="76">
        <v>1.05</v>
      </c>
      <c r="L42" s="76">
        <v>1</v>
      </c>
      <c r="M42" s="76">
        <v>1</v>
      </c>
      <c r="N42" s="76">
        <v>1</v>
      </c>
      <c r="O42" s="76">
        <v>1</v>
      </c>
      <c r="P42" s="76" t="s">
        <v>350</v>
      </c>
      <c r="Q42" s="76">
        <v>1</v>
      </c>
      <c r="R42" s="76">
        <v>1</v>
      </c>
      <c r="S42" s="76">
        <v>1</v>
      </c>
      <c r="T42" s="76">
        <f>T41+0.3</f>
        <v>1.2</v>
      </c>
      <c r="U42" s="76">
        <v>1</v>
      </c>
    </row>
    <row r="43" spans="1:21" ht="16.5" customHeight="1" x14ac:dyDescent="0.3">
      <c r="A43" s="76" t="b">
        <v>1</v>
      </c>
      <c r="B43" s="76" t="s">
        <v>404</v>
      </c>
      <c r="C43" s="76">
        <v>100403001</v>
      </c>
      <c r="D43" s="76">
        <v>2038</v>
      </c>
      <c r="E43" s="76" t="s">
        <v>368</v>
      </c>
      <c r="F43" s="76">
        <v>1</v>
      </c>
      <c r="G43" s="77">
        <v>15</v>
      </c>
      <c r="H43" s="77">
        <v>1.5</v>
      </c>
      <c r="I43" s="77">
        <v>1</v>
      </c>
      <c r="J43" s="77" t="s">
        <v>350</v>
      </c>
      <c r="K43" s="76">
        <v>1.1000000000000001</v>
      </c>
      <c r="L43" s="76">
        <v>1</v>
      </c>
      <c r="M43" s="76">
        <v>1</v>
      </c>
      <c r="N43" s="76">
        <v>1</v>
      </c>
      <c r="O43" s="76">
        <v>1</v>
      </c>
      <c r="P43" s="76" t="s">
        <v>369</v>
      </c>
      <c r="Q43" s="76">
        <v>1</v>
      </c>
      <c r="R43" s="76">
        <v>1</v>
      </c>
      <c r="S43" s="76">
        <v>1</v>
      </c>
      <c r="T43" s="76" t="s">
        <v>405</v>
      </c>
      <c r="U43" s="76">
        <v>1</v>
      </c>
    </row>
    <row r="44" spans="1:21" ht="16.5" customHeight="1" x14ac:dyDescent="0.3">
      <c r="A44" s="76" t="b">
        <v>1</v>
      </c>
      <c r="B44" s="76" t="s">
        <v>406</v>
      </c>
      <c r="C44" s="76">
        <v>100503001</v>
      </c>
      <c r="D44" s="76">
        <v>2039</v>
      </c>
      <c r="E44" s="76" t="s">
        <v>371</v>
      </c>
      <c r="F44" s="76">
        <v>1</v>
      </c>
      <c r="G44" s="77" t="s">
        <v>372</v>
      </c>
      <c r="H44" s="77">
        <v>2</v>
      </c>
      <c r="I44" s="77">
        <v>1</v>
      </c>
      <c r="J44" s="77" t="s">
        <v>369</v>
      </c>
      <c r="K44" s="76">
        <v>1.1000000000000001</v>
      </c>
      <c r="L44" s="76">
        <v>1</v>
      </c>
      <c r="M44" s="76">
        <v>1</v>
      </c>
      <c r="N44" s="76">
        <v>1</v>
      </c>
      <c r="O44" s="76">
        <v>1</v>
      </c>
      <c r="P44" s="76" t="s">
        <v>373</v>
      </c>
      <c r="Q44" s="76">
        <v>1</v>
      </c>
      <c r="R44" s="76">
        <v>1</v>
      </c>
      <c r="S44" s="76">
        <v>1</v>
      </c>
      <c r="T44" s="76" t="s">
        <v>350</v>
      </c>
      <c r="U44" s="76">
        <v>1</v>
      </c>
    </row>
    <row r="45" spans="1:21" ht="16.5" customHeight="1" x14ac:dyDescent="0.3">
      <c r="A45" s="78" t="b">
        <v>1</v>
      </c>
      <c r="B45" s="78" t="s">
        <v>407</v>
      </c>
      <c r="C45" s="78">
        <v>100204001</v>
      </c>
      <c r="D45" s="78">
        <v>2040</v>
      </c>
      <c r="E45" s="78" t="s">
        <v>343</v>
      </c>
      <c r="F45" s="78">
        <v>1</v>
      </c>
      <c r="G45" s="78" t="s">
        <v>394</v>
      </c>
      <c r="H45" s="78">
        <v>1</v>
      </c>
      <c r="I45" s="78">
        <v>1</v>
      </c>
      <c r="J45" s="78">
        <v>1</v>
      </c>
      <c r="K45" s="78">
        <v>1</v>
      </c>
      <c r="L45" s="78">
        <v>1</v>
      </c>
      <c r="M45" s="78">
        <v>1</v>
      </c>
      <c r="N45" s="78">
        <v>1</v>
      </c>
      <c r="O45" s="78">
        <v>1</v>
      </c>
      <c r="P45" s="78">
        <v>1</v>
      </c>
      <c r="Q45" s="78">
        <v>1</v>
      </c>
      <c r="R45" s="78">
        <v>1</v>
      </c>
      <c r="S45" s="78">
        <v>1</v>
      </c>
      <c r="T45" s="78" t="s">
        <v>408</v>
      </c>
      <c r="U45" s="78">
        <v>1</v>
      </c>
    </row>
    <row r="46" spans="1:21" ht="16.5" customHeight="1" x14ac:dyDescent="0.3">
      <c r="A46" s="78" t="b">
        <v>1</v>
      </c>
      <c r="B46" s="78" t="s">
        <v>409</v>
      </c>
      <c r="C46" s="78">
        <v>100304001</v>
      </c>
      <c r="D46" s="78">
        <v>2041</v>
      </c>
      <c r="E46" s="78" t="s">
        <v>347</v>
      </c>
      <c r="F46" s="78">
        <v>1</v>
      </c>
      <c r="G46" s="77">
        <v>15</v>
      </c>
      <c r="H46" s="77">
        <v>1.5</v>
      </c>
      <c r="I46" s="77">
        <v>1</v>
      </c>
      <c r="J46" s="77" t="s">
        <v>349</v>
      </c>
      <c r="K46" s="78">
        <v>1.05</v>
      </c>
      <c r="L46" s="78">
        <v>1</v>
      </c>
      <c r="M46" s="78">
        <v>1</v>
      </c>
      <c r="N46" s="78">
        <v>1</v>
      </c>
      <c r="O46" s="78">
        <v>1</v>
      </c>
      <c r="P46" s="78" t="s">
        <v>350</v>
      </c>
      <c r="Q46" s="78">
        <v>1</v>
      </c>
      <c r="R46" s="78">
        <v>1</v>
      </c>
      <c r="S46" s="78">
        <v>1</v>
      </c>
      <c r="T46" s="78">
        <f>T45+0.3</f>
        <v>2.9</v>
      </c>
      <c r="U46" s="78">
        <v>1</v>
      </c>
    </row>
    <row r="47" spans="1:21" ht="16.5" customHeight="1" x14ac:dyDescent="0.3">
      <c r="A47" s="78" t="b">
        <v>1</v>
      </c>
      <c r="B47" s="78" t="s">
        <v>410</v>
      </c>
      <c r="C47" s="78">
        <v>100204002</v>
      </c>
      <c r="D47" s="78">
        <v>2042</v>
      </c>
      <c r="E47" s="78" t="s">
        <v>343</v>
      </c>
      <c r="F47" s="78">
        <v>1</v>
      </c>
      <c r="G47" s="78" t="s">
        <v>356</v>
      </c>
      <c r="H47" s="78">
        <v>1</v>
      </c>
      <c r="I47" s="78">
        <v>1</v>
      </c>
      <c r="J47" s="78" t="s">
        <v>366</v>
      </c>
      <c r="K47" s="78">
        <v>1</v>
      </c>
      <c r="L47" s="78">
        <v>1</v>
      </c>
      <c r="M47" s="78">
        <v>1</v>
      </c>
      <c r="N47" s="78">
        <v>1</v>
      </c>
      <c r="O47" s="78">
        <v>1</v>
      </c>
      <c r="P47" s="78">
        <v>1</v>
      </c>
      <c r="Q47" s="78">
        <v>1</v>
      </c>
      <c r="R47" s="78">
        <v>1</v>
      </c>
      <c r="S47" s="78">
        <v>1</v>
      </c>
      <c r="T47" s="78" t="s">
        <v>411</v>
      </c>
      <c r="U47" s="78">
        <v>1</v>
      </c>
    </row>
    <row r="48" spans="1:21" ht="16.5" customHeight="1" x14ac:dyDescent="0.3">
      <c r="A48" s="78" t="b">
        <v>1</v>
      </c>
      <c r="B48" s="78" t="s">
        <v>412</v>
      </c>
      <c r="C48" s="78">
        <v>100304002</v>
      </c>
      <c r="D48" s="78">
        <v>2043</v>
      </c>
      <c r="E48" s="78" t="s">
        <v>347</v>
      </c>
      <c r="F48" s="78">
        <v>1</v>
      </c>
      <c r="G48" s="77">
        <v>15</v>
      </c>
      <c r="H48" s="77">
        <v>1.5</v>
      </c>
      <c r="I48" s="77">
        <v>1</v>
      </c>
      <c r="J48" s="77" t="s">
        <v>349</v>
      </c>
      <c r="K48" s="78">
        <v>1.05</v>
      </c>
      <c r="L48" s="78">
        <v>1</v>
      </c>
      <c r="M48" s="78">
        <v>1</v>
      </c>
      <c r="N48" s="78">
        <v>1</v>
      </c>
      <c r="O48" s="78">
        <v>1</v>
      </c>
      <c r="P48" s="78" t="s">
        <v>350</v>
      </c>
      <c r="Q48" s="78">
        <v>1</v>
      </c>
      <c r="R48" s="78">
        <v>1</v>
      </c>
      <c r="S48" s="78">
        <v>1</v>
      </c>
      <c r="T48" s="78">
        <f>T47+0.3</f>
        <v>2.6999999999999997</v>
      </c>
      <c r="U48" s="78">
        <v>1</v>
      </c>
    </row>
    <row r="49" spans="1:21" ht="16.5" customHeight="1" x14ac:dyDescent="0.3">
      <c r="A49" s="78" t="b">
        <v>1</v>
      </c>
      <c r="B49" s="78" t="s">
        <v>413</v>
      </c>
      <c r="C49" s="78">
        <v>100204003</v>
      </c>
      <c r="D49" s="78">
        <v>2044</v>
      </c>
      <c r="E49" s="78" t="s">
        <v>343</v>
      </c>
      <c r="F49" s="78">
        <v>1</v>
      </c>
      <c r="G49" s="78" t="s">
        <v>366</v>
      </c>
      <c r="H49" s="78">
        <v>1</v>
      </c>
      <c r="I49" s="78">
        <v>1</v>
      </c>
      <c r="J49" s="78" t="s">
        <v>394</v>
      </c>
      <c r="K49" s="78">
        <v>1</v>
      </c>
      <c r="L49" s="78">
        <v>1</v>
      </c>
      <c r="M49" s="78">
        <v>1</v>
      </c>
      <c r="N49" s="78">
        <v>1</v>
      </c>
      <c r="O49" s="78">
        <v>1</v>
      </c>
      <c r="P49" s="78">
        <v>1</v>
      </c>
      <c r="Q49" s="78">
        <v>1</v>
      </c>
      <c r="R49" s="78">
        <v>1</v>
      </c>
      <c r="S49" s="78">
        <v>1</v>
      </c>
      <c r="T49" s="78" t="s">
        <v>395</v>
      </c>
      <c r="U49" s="78">
        <v>1</v>
      </c>
    </row>
    <row r="50" spans="1:21" ht="16.5" customHeight="1" x14ac:dyDescent="0.3">
      <c r="A50" s="78" t="b">
        <v>1</v>
      </c>
      <c r="B50" s="78" t="s">
        <v>414</v>
      </c>
      <c r="C50" s="78">
        <v>100304003</v>
      </c>
      <c r="D50" s="78">
        <v>2048</v>
      </c>
      <c r="E50" s="78" t="s">
        <v>347</v>
      </c>
      <c r="F50" s="78">
        <v>1</v>
      </c>
      <c r="G50" s="77">
        <v>15</v>
      </c>
      <c r="H50" s="77">
        <v>1.5</v>
      </c>
      <c r="I50" s="77">
        <v>1</v>
      </c>
      <c r="J50" s="77" t="s">
        <v>349</v>
      </c>
      <c r="K50" s="78">
        <v>1.05</v>
      </c>
      <c r="L50" s="78">
        <v>1</v>
      </c>
      <c r="M50" s="78">
        <v>1</v>
      </c>
      <c r="N50" s="78">
        <v>1</v>
      </c>
      <c r="O50" s="78">
        <v>1</v>
      </c>
      <c r="P50" s="78" t="s">
        <v>350</v>
      </c>
      <c r="Q50" s="78">
        <v>1</v>
      </c>
      <c r="R50" s="78">
        <v>1</v>
      </c>
      <c r="S50" s="78">
        <v>1</v>
      </c>
      <c r="T50" s="78">
        <f>T49+0.3</f>
        <v>2.4</v>
      </c>
      <c r="U50" s="78">
        <v>1</v>
      </c>
    </row>
    <row r="51" spans="1:21" ht="16.5" customHeight="1" x14ac:dyDescent="0.3">
      <c r="A51" s="78" t="b">
        <v>1</v>
      </c>
      <c r="B51" s="78" t="s">
        <v>415</v>
      </c>
      <c r="C51" s="78">
        <v>100204004</v>
      </c>
      <c r="D51" s="78">
        <v>2045</v>
      </c>
      <c r="E51" s="78" t="s">
        <v>343</v>
      </c>
      <c r="F51" s="78">
        <v>1</v>
      </c>
      <c r="G51" s="78" t="s">
        <v>377</v>
      </c>
      <c r="H51" s="78">
        <v>1</v>
      </c>
      <c r="I51" s="78">
        <v>1</v>
      </c>
      <c r="J51" s="78" t="s">
        <v>360</v>
      </c>
      <c r="K51" s="78">
        <v>1.05</v>
      </c>
      <c r="L51" s="78">
        <v>1</v>
      </c>
      <c r="M51" s="78">
        <v>1</v>
      </c>
      <c r="N51" s="78">
        <v>1</v>
      </c>
      <c r="O51" s="78">
        <v>1</v>
      </c>
      <c r="P51" s="78" t="s">
        <v>344</v>
      </c>
      <c r="Q51" s="78">
        <v>1</v>
      </c>
      <c r="R51" s="78">
        <v>1</v>
      </c>
      <c r="S51" s="78">
        <v>1</v>
      </c>
      <c r="T51" s="78" t="s">
        <v>350</v>
      </c>
      <c r="U51" s="78">
        <v>1</v>
      </c>
    </row>
    <row r="52" spans="1:21" ht="16.5" customHeight="1" x14ac:dyDescent="0.3">
      <c r="A52" s="78" t="b">
        <v>1</v>
      </c>
      <c r="B52" s="78" t="s">
        <v>416</v>
      </c>
      <c r="C52" s="78">
        <v>100304004</v>
      </c>
      <c r="D52" s="78">
        <v>2049</v>
      </c>
      <c r="E52" s="78" t="s">
        <v>347</v>
      </c>
      <c r="F52" s="78">
        <v>1</v>
      </c>
      <c r="G52" s="77">
        <v>15</v>
      </c>
      <c r="H52" s="77">
        <v>1.5</v>
      </c>
      <c r="I52" s="77">
        <v>1</v>
      </c>
      <c r="J52" s="77" t="s">
        <v>349</v>
      </c>
      <c r="K52" s="78">
        <v>1.05</v>
      </c>
      <c r="L52" s="78">
        <v>1</v>
      </c>
      <c r="M52" s="78">
        <v>1</v>
      </c>
      <c r="N52" s="78">
        <v>1</v>
      </c>
      <c r="O52" s="78">
        <v>1</v>
      </c>
      <c r="P52" s="78" t="s">
        <v>350</v>
      </c>
      <c r="Q52" s="78">
        <v>1</v>
      </c>
      <c r="R52" s="78">
        <v>1</v>
      </c>
      <c r="S52" s="78">
        <v>1</v>
      </c>
      <c r="T52" s="78">
        <f>T51+0.3</f>
        <v>2.2999999999999998</v>
      </c>
      <c r="U52" s="78">
        <v>1</v>
      </c>
    </row>
    <row r="53" spans="1:21" ht="16.5" customHeight="1" x14ac:dyDescent="0.3">
      <c r="A53" s="78" t="b">
        <v>1</v>
      </c>
      <c r="B53" s="78" t="s">
        <v>417</v>
      </c>
      <c r="C53" s="78">
        <v>100204005</v>
      </c>
      <c r="D53" s="78">
        <v>2046</v>
      </c>
      <c r="E53" s="78" t="s">
        <v>343</v>
      </c>
      <c r="F53" s="78">
        <v>1</v>
      </c>
      <c r="G53" s="78" t="s">
        <v>418</v>
      </c>
      <c r="H53" s="78">
        <v>1</v>
      </c>
      <c r="I53" s="78">
        <v>1</v>
      </c>
      <c r="J53" s="78" t="s">
        <v>419</v>
      </c>
      <c r="K53" s="78">
        <v>1</v>
      </c>
      <c r="L53" s="78">
        <v>1</v>
      </c>
      <c r="M53" s="78">
        <v>1</v>
      </c>
      <c r="N53" s="78">
        <v>1</v>
      </c>
      <c r="O53" s="78">
        <v>1</v>
      </c>
      <c r="P53" s="78">
        <v>1</v>
      </c>
      <c r="Q53" s="78">
        <v>1</v>
      </c>
      <c r="R53" s="78">
        <v>1</v>
      </c>
      <c r="S53" s="78">
        <v>1</v>
      </c>
      <c r="T53" s="78" t="s">
        <v>420</v>
      </c>
      <c r="U53" s="78">
        <v>1</v>
      </c>
    </row>
    <row r="54" spans="1:21" ht="16.5" customHeight="1" x14ac:dyDescent="0.3">
      <c r="A54" s="78" t="b">
        <v>1</v>
      </c>
      <c r="B54" s="78" t="s">
        <v>421</v>
      </c>
      <c r="C54" s="78">
        <v>100304005</v>
      </c>
      <c r="D54" s="78">
        <v>2047</v>
      </c>
      <c r="E54" s="78" t="s">
        <v>347</v>
      </c>
      <c r="F54" s="78">
        <v>1</v>
      </c>
      <c r="G54" s="77">
        <v>15</v>
      </c>
      <c r="H54" s="77">
        <v>1.5</v>
      </c>
      <c r="I54" s="77">
        <v>1</v>
      </c>
      <c r="J54" s="77" t="s">
        <v>349</v>
      </c>
      <c r="K54" s="78">
        <v>1.05</v>
      </c>
      <c r="L54" s="78">
        <v>1</v>
      </c>
      <c r="M54" s="78">
        <v>1</v>
      </c>
      <c r="N54" s="78">
        <v>1</v>
      </c>
      <c r="O54" s="78">
        <v>1</v>
      </c>
      <c r="P54" s="78" t="s">
        <v>350</v>
      </c>
      <c r="Q54" s="78">
        <v>1</v>
      </c>
      <c r="R54" s="78">
        <v>1</v>
      </c>
      <c r="S54" s="78">
        <v>1</v>
      </c>
      <c r="T54" s="78">
        <f>T53+0.3</f>
        <v>3.0999999999999996</v>
      </c>
      <c r="U54" s="78">
        <v>1</v>
      </c>
    </row>
    <row r="55" spans="1:21" ht="16.5" customHeight="1" x14ac:dyDescent="0.3">
      <c r="A55" s="78" t="b">
        <v>1</v>
      </c>
      <c r="B55" s="78" t="s">
        <v>422</v>
      </c>
      <c r="C55" s="78">
        <v>100204006</v>
      </c>
      <c r="D55" s="78">
        <v>2050</v>
      </c>
      <c r="E55" s="78" t="s">
        <v>343</v>
      </c>
      <c r="F55" s="78">
        <v>1</v>
      </c>
      <c r="G55" s="78" t="s">
        <v>355</v>
      </c>
      <c r="H55" s="78">
        <v>2</v>
      </c>
      <c r="I55" s="78">
        <v>1</v>
      </c>
      <c r="J55" s="78" t="s">
        <v>356</v>
      </c>
      <c r="K55" s="78">
        <v>1.05</v>
      </c>
      <c r="L55" s="78">
        <v>1</v>
      </c>
      <c r="M55" s="78">
        <v>1</v>
      </c>
      <c r="N55" s="78">
        <v>1</v>
      </c>
      <c r="O55" s="78">
        <v>1</v>
      </c>
      <c r="P55" s="78">
        <v>1.05</v>
      </c>
      <c r="Q55" s="78">
        <v>1</v>
      </c>
      <c r="R55" s="78">
        <v>1</v>
      </c>
      <c r="S55" s="78">
        <v>1</v>
      </c>
      <c r="T55" s="78" t="s">
        <v>387</v>
      </c>
      <c r="U55" s="78">
        <v>1</v>
      </c>
    </row>
    <row r="56" spans="1:21" ht="16.5" customHeight="1" x14ac:dyDescent="0.3">
      <c r="A56" s="78" t="b">
        <v>1</v>
      </c>
      <c r="B56" s="78" t="s">
        <v>423</v>
      </c>
      <c r="C56" s="78">
        <v>100304006</v>
      </c>
      <c r="D56" s="78">
        <v>2051</v>
      </c>
      <c r="E56" s="78" t="s">
        <v>347</v>
      </c>
      <c r="F56" s="78">
        <v>1</v>
      </c>
      <c r="G56" s="77">
        <v>15</v>
      </c>
      <c r="H56" s="77">
        <v>1.5</v>
      </c>
      <c r="I56" s="77">
        <v>1</v>
      </c>
      <c r="J56" s="77" t="s">
        <v>349</v>
      </c>
      <c r="K56" s="78">
        <v>1.05</v>
      </c>
      <c r="L56" s="78">
        <v>1</v>
      </c>
      <c r="M56" s="78">
        <v>1</v>
      </c>
      <c r="N56" s="78">
        <v>1</v>
      </c>
      <c r="O56" s="78">
        <v>1</v>
      </c>
      <c r="P56" s="78" t="s">
        <v>350</v>
      </c>
      <c r="Q56" s="78">
        <v>1</v>
      </c>
      <c r="R56" s="78">
        <v>1</v>
      </c>
      <c r="S56" s="78">
        <v>1</v>
      </c>
      <c r="T56" s="78">
        <f>T55+0.3</f>
        <v>2.1999999999999997</v>
      </c>
      <c r="U56" s="78">
        <v>1</v>
      </c>
    </row>
    <row r="57" spans="1:21" ht="16.5" customHeight="1" x14ac:dyDescent="0.3">
      <c r="A57" s="78" t="b">
        <v>1</v>
      </c>
      <c r="B57" s="78" t="s">
        <v>424</v>
      </c>
      <c r="C57" s="78">
        <v>100404001</v>
      </c>
      <c r="D57" s="78">
        <v>2052</v>
      </c>
      <c r="E57" s="78" t="s">
        <v>368</v>
      </c>
      <c r="F57" s="78">
        <v>1</v>
      </c>
      <c r="G57" s="77">
        <v>15</v>
      </c>
      <c r="H57" s="77">
        <v>2</v>
      </c>
      <c r="I57" s="77">
        <v>1</v>
      </c>
      <c r="J57" s="77" t="s">
        <v>350</v>
      </c>
      <c r="K57" s="78">
        <v>1.1000000000000001</v>
      </c>
      <c r="L57" s="78">
        <v>1</v>
      </c>
      <c r="M57" s="78">
        <v>1</v>
      </c>
      <c r="N57" s="78">
        <v>1</v>
      </c>
      <c r="O57" s="78">
        <v>1</v>
      </c>
      <c r="P57" s="78" t="s">
        <v>369</v>
      </c>
      <c r="Q57" s="78">
        <v>1</v>
      </c>
      <c r="R57" s="78">
        <v>1</v>
      </c>
      <c r="S57" s="78">
        <v>1</v>
      </c>
      <c r="T57" s="78" t="s">
        <v>395</v>
      </c>
      <c r="U57" s="78">
        <v>1</v>
      </c>
    </row>
    <row r="58" spans="1:21" ht="16.5" customHeight="1" x14ac:dyDescent="0.3">
      <c r="A58" s="78" t="b">
        <v>1</v>
      </c>
      <c r="B58" s="78" t="s">
        <v>425</v>
      </c>
      <c r="C58" s="78">
        <v>100504001</v>
      </c>
      <c r="D58" s="78">
        <v>2053</v>
      </c>
      <c r="E58" s="78" t="s">
        <v>371</v>
      </c>
      <c r="F58" s="78">
        <v>1</v>
      </c>
      <c r="G58" s="77" t="s">
        <v>372</v>
      </c>
      <c r="H58" s="77">
        <v>1</v>
      </c>
      <c r="I58" s="77">
        <v>1</v>
      </c>
      <c r="J58" s="77" t="s">
        <v>369</v>
      </c>
      <c r="K58" s="78">
        <v>1.1000000000000001</v>
      </c>
      <c r="L58" s="78">
        <v>1</v>
      </c>
      <c r="M58" s="78">
        <v>1</v>
      </c>
      <c r="N58" s="78">
        <v>1</v>
      </c>
      <c r="O58" s="78">
        <v>1</v>
      </c>
      <c r="P58" s="78" t="s">
        <v>350</v>
      </c>
      <c r="Q58" s="78">
        <v>1</v>
      </c>
      <c r="R58" s="78">
        <v>1</v>
      </c>
      <c r="S58" s="78">
        <v>1</v>
      </c>
      <c r="T58" s="78" t="s">
        <v>350</v>
      </c>
      <c r="U58" s="78">
        <v>1</v>
      </c>
    </row>
    <row r="59" spans="1:21" ht="16.5" customHeight="1" x14ac:dyDescent="0.3">
      <c r="A59" s="78" t="b">
        <v>1</v>
      </c>
      <c r="B59" s="78" t="s">
        <v>426</v>
      </c>
      <c r="C59" s="78">
        <v>100504002</v>
      </c>
      <c r="D59" s="78">
        <v>2054</v>
      </c>
      <c r="E59" s="78" t="s">
        <v>343</v>
      </c>
      <c r="F59" s="78">
        <v>1</v>
      </c>
      <c r="G59" s="78" t="s">
        <v>366</v>
      </c>
      <c r="H59" s="78">
        <v>1</v>
      </c>
      <c r="I59" s="78">
        <v>1</v>
      </c>
      <c r="J59" s="78" t="s">
        <v>394</v>
      </c>
      <c r="K59" s="78">
        <v>1</v>
      </c>
      <c r="L59" s="78">
        <v>1</v>
      </c>
      <c r="M59" s="78">
        <v>1</v>
      </c>
      <c r="N59" s="78">
        <v>1</v>
      </c>
      <c r="O59" s="78">
        <v>1</v>
      </c>
      <c r="P59" s="78" t="s">
        <v>373</v>
      </c>
      <c r="Q59" s="78">
        <v>1</v>
      </c>
      <c r="R59" s="78">
        <v>1</v>
      </c>
      <c r="S59" s="78">
        <v>1</v>
      </c>
      <c r="T59" s="78" t="s">
        <v>369</v>
      </c>
      <c r="U59" s="78">
        <v>1</v>
      </c>
    </row>
    <row r="60" spans="1:21" ht="16.5" customHeight="1" x14ac:dyDescent="0.3">
      <c r="A60" s="79" t="b">
        <v>1</v>
      </c>
      <c r="B60" s="79" t="s">
        <v>39</v>
      </c>
      <c r="C60" s="79">
        <v>101000001</v>
      </c>
      <c r="D60" s="79">
        <v>2055</v>
      </c>
      <c r="E60" s="79" t="s">
        <v>347</v>
      </c>
      <c r="F60" s="79">
        <v>1</v>
      </c>
      <c r="G60" s="77">
        <v>15</v>
      </c>
      <c r="H60" s="77">
        <v>1.5</v>
      </c>
      <c r="I60" s="77">
        <v>1</v>
      </c>
      <c r="J60" s="77" t="s">
        <v>349</v>
      </c>
      <c r="K60" s="79">
        <v>1.05</v>
      </c>
      <c r="L60" s="79">
        <v>1</v>
      </c>
      <c r="M60" s="79">
        <v>1</v>
      </c>
      <c r="N60" s="79">
        <v>1</v>
      </c>
      <c r="O60" s="79">
        <v>1</v>
      </c>
      <c r="P60" s="79">
        <v>2</v>
      </c>
      <c r="Q60" s="79">
        <v>1</v>
      </c>
      <c r="R60" s="79">
        <v>1</v>
      </c>
      <c r="S60" s="79">
        <v>1</v>
      </c>
      <c r="T60" s="79">
        <v>2</v>
      </c>
      <c r="U60" s="79">
        <v>1</v>
      </c>
    </row>
    <row r="61" spans="1:21" ht="16.5" customHeight="1" x14ac:dyDescent="0.3">
      <c r="A61" s="80" t="b">
        <v>1</v>
      </c>
      <c r="B61" s="80" t="s">
        <v>427</v>
      </c>
      <c r="C61" s="80">
        <v>100205001</v>
      </c>
      <c r="D61" s="80">
        <v>2056</v>
      </c>
      <c r="E61" s="80" t="s">
        <v>343</v>
      </c>
      <c r="F61" s="80">
        <v>1</v>
      </c>
      <c r="G61" s="80" t="s">
        <v>344</v>
      </c>
      <c r="H61" s="80">
        <v>1</v>
      </c>
      <c r="I61" s="80">
        <v>1</v>
      </c>
      <c r="J61" s="80">
        <v>1</v>
      </c>
      <c r="K61" s="80">
        <v>1</v>
      </c>
      <c r="L61" s="80">
        <v>1</v>
      </c>
      <c r="M61" s="80">
        <v>1</v>
      </c>
      <c r="N61" s="80">
        <v>1</v>
      </c>
      <c r="O61" s="80">
        <v>1</v>
      </c>
      <c r="P61" s="80">
        <v>1</v>
      </c>
      <c r="Q61" s="80">
        <v>1</v>
      </c>
      <c r="R61" s="80">
        <v>1</v>
      </c>
      <c r="S61" s="80">
        <v>1</v>
      </c>
      <c r="T61" s="80" t="s">
        <v>428</v>
      </c>
      <c r="U61" s="80">
        <v>1</v>
      </c>
    </row>
    <row r="62" spans="1:21" ht="16.5" customHeight="1" x14ac:dyDescent="0.3">
      <c r="A62" s="76" t="b">
        <v>1</v>
      </c>
      <c r="B62" s="76" t="s">
        <v>429</v>
      </c>
      <c r="C62" s="76">
        <v>100305001</v>
      </c>
      <c r="D62" s="76">
        <v>2057</v>
      </c>
      <c r="E62" s="76" t="s">
        <v>347</v>
      </c>
      <c r="F62" s="76">
        <v>1</v>
      </c>
      <c r="G62" s="77">
        <v>15</v>
      </c>
      <c r="H62" s="77">
        <v>1.5</v>
      </c>
      <c r="I62" s="77">
        <v>1</v>
      </c>
      <c r="J62" s="77" t="s">
        <v>349</v>
      </c>
      <c r="K62" s="76">
        <v>1.05</v>
      </c>
      <c r="L62" s="76">
        <v>1</v>
      </c>
      <c r="M62" s="76">
        <v>1</v>
      </c>
      <c r="N62" s="76">
        <v>1</v>
      </c>
      <c r="O62" s="76">
        <v>1</v>
      </c>
      <c r="P62" s="76" t="s">
        <v>350</v>
      </c>
      <c r="Q62" s="76">
        <v>1</v>
      </c>
      <c r="R62" s="76">
        <v>1</v>
      </c>
      <c r="S62" s="76">
        <v>1</v>
      </c>
      <c r="T62" s="76">
        <f>T61+0.3</f>
        <v>2.5999999999999996</v>
      </c>
      <c r="U62" s="76">
        <v>1</v>
      </c>
    </row>
    <row r="63" spans="1:21" ht="16.5" customHeight="1" x14ac:dyDescent="0.3">
      <c r="A63" s="76" t="b">
        <v>1</v>
      </c>
      <c r="B63" s="76" t="s">
        <v>430</v>
      </c>
      <c r="C63" s="76">
        <v>100205002</v>
      </c>
      <c r="D63" s="76">
        <v>2058</v>
      </c>
      <c r="E63" s="76" t="s">
        <v>343</v>
      </c>
      <c r="F63" s="76">
        <v>1</v>
      </c>
      <c r="G63" s="76" t="s">
        <v>394</v>
      </c>
      <c r="H63" s="76">
        <v>1</v>
      </c>
      <c r="I63" s="76">
        <v>1</v>
      </c>
      <c r="J63" s="76" t="s">
        <v>352</v>
      </c>
      <c r="K63" s="76">
        <v>1</v>
      </c>
      <c r="L63" s="76">
        <v>1</v>
      </c>
      <c r="M63" s="76">
        <v>1</v>
      </c>
      <c r="N63" s="76">
        <v>1</v>
      </c>
      <c r="O63" s="76">
        <v>1</v>
      </c>
      <c r="P63" s="76">
        <v>1</v>
      </c>
      <c r="Q63" s="76">
        <v>1</v>
      </c>
      <c r="R63" s="76">
        <v>1</v>
      </c>
      <c r="S63" s="76">
        <v>1</v>
      </c>
      <c r="T63" s="76" t="s">
        <v>395</v>
      </c>
      <c r="U63" s="76">
        <v>1</v>
      </c>
    </row>
    <row r="64" spans="1:21" ht="16.5" customHeight="1" x14ac:dyDescent="0.3">
      <c r="A64" s="76" t="b">
        <v>1</v>
      </c>
      <c r="B64" s="76" t="s">
        <v>431</v>
      </c>
      <c r="C64" s="76">
        <v>100305002</v>
      </c>
      <c r="D64" s="76">
        <v>2059</v>
      </c>
      <c r="E64" s="76" t="s">
        <v>347</v>
      </c>
      <c r="F64" s="76">
        <v>1</v>
      </c>
      <c r="G64" s="77">
        <v>15</v>
      </c>
      <c r="H64" s="77">
        <v>1.5</v>
      </c>
      <c r="I64" s="77">
        <v>1</v>
      </c>
      <c r="J64" s="77" t="s">
        <v>349</v>
      </c>
      <c r="K64" s="76">
        <v>1.05</v>
      </c>
      <c r="L64" s="76">
        <v>1</v>
      </c>
      <c r="M64" s="76">
        <v>1</v>
      </c>
      <c r="N64" s="76">
        <v>1</v>
      </c>
      <c r="O64" s="76">
        <v>1</v>
      </c>
      <c r="P64" s="76" t="s">
        <v>350</v>
      </c>
      <c r="Q64" s="76">
        <v>1</v>
      </c>
      <c r="R64" s="76">
        <v>1</v>
      </c>
      <c r="S64" s="76">
        <v>1</v>
      </c>
      <c r="T64" s="76">
        <f>T63+0.3</f>
        <v>2.4</v>
      </c>
      <c r="U64" s="76">
        <v>1</v>
      </c>
    </row>
    <row r="65" spans="1:21" ht="16.5" customHeight="1" x14ac:dyDescent="0.3">
      <c r="A65" s="76" t="b">
        <v>1</v>
      </c>
      <c r="B65" s="76" t="s">
        <v>432</v>
      </c>
      <c r="C65" s="76">
        <v>100205003</v>
      </c>
      <c r="D65" s="76">
        <v>2060</v>
      </c>
      <c r="E65" s="76" t="s">
        <v>343</v>
      </c>
      <c r="F65" s="76">
        <v>1</v>
      </c>
      <c r="G65" s="80" t="s">
        <v>352</v>
      </c>
      <c r="H65" s="76">
        <v>1</v>
      </c>
      <c r="I65" s="76">
        <v>1</v>
      </c>
      <c r="J65" s="76" t="s">
        <v>366</v>
      </c>
      <c r="K65" s="76">
        <v>1</v>
      </c>
      <c r="L65" s="76">
        <v>1</v>
      </c>
      <c r="M65" s="76">
        <v>1</v>
      </c>
      <c r="N65" s="76">
        <v>1</v>
      </c>
      <c r="O65" s="76">
        <v>1</v>
      </c>
      <c r="P65" s="76">
        <v>1</v>
      </c>
      <c r="Q65" s="76">
        <v>1</v>
      </c>
      <c r="R65" s="76">
        <v>1</v>
      </c>
      <c r="S65" s="76">
        <v>1</v>
      </c>
      <c r="T65" s="76" t="s">
        <v>350</v>
      </c>
      <c r="U65" s="76">
        <v>1</v>
      </c>
    </row>
    <row r="66" spans="1:21" s="81" customFormat="1" ht="16.5" customHeight="1" x14ac:dyDescent="0.3">
      <c r="A66" s="76" t="b">
        <v>1</v>
      </c>
      <c r="B66" s="76" t="s">
        <v>433</v>
      </c>
      <c r="C66" s="76">
        <v>100305003</v>
      </c>
      <c r="D66" s="76">
        <v>2061</v>
      </c>
      <c r="E66" s="76" t="s">
        <v>347</v>
      </c>
      <c r="F66" s="76">
        <v>1</v>
      </c>
      <c r="G66" s="77">
        <v>15</v>
      </c>
      <c r="H66" s="77">
        <v>1.5</v>
      </c>
      <c r="I66" s="77">
        <v>1</v>
      </c>
      <c r="J66" s="77" t="s">
        <v>349</v>
      </c>
      <c r="K66" s="76">
        <v>1.05</v>
      </c>
      <c r="L66" s="76">
        <v>1</v>
      </c>
      <c r="M66" s="76">
        <v>1</v>
      </c>
      <c r="N66" s="76">
        <v>1</v>
      </c>
      <c r="O66" s="76">
        <v>1</v>
      </c>
      <c r="P66" s="76" t="s">
        <v>350</v>
      </c>
      <c r="Q66" s="76">
        <v>1</v>
      </c>
      <c r="R66" s="76">
        <v>1</v>
      </c>
      <c r="S66" s="76">
        <v>1</v>
      </c>
      <c r="T66" s="76">
        <f>T65+0.3</f>
        <v>2.2999999999999998</v>
      </c>
      <c r="U66" s="76">
        <v>1</v>
      </c>
    </row>
    <row r="67" spans="1:21" s="81" customFormat="1" ht="16.5" customHeight="1" x14ac:dyDescent="0.3">
      <c r="A67" s="76" t="b">
        <v>1</v>
      </c>
      <c r="B67" s="76" t="s">
        <v>434</v>
      </c>
      <c r="C67" s="76">
        <v>100205004</v>
      </c>
      <c r="D67" s="76">
        <v>2062</v>
      </c>
      <c r="E67" s="76" t="s">
        <v>343</v>
      </c>
      <c r="F67" s="76">
        <v>1</v>
      </c>
      <c r="G67" s="80" t="s">
        <v>377</v>
      </c>
      <c r="H67" s="76">
        <v>1</v>
      </c>
      <c r="I67" s="76">
        <v>1</v>
      </c>
      <c r="J67" s="76" t="s">
        <v>400</v>
      </c>
      <c r="K67" s="76">
        <v>1</v>
      </c>
      <c r="L67" s="76">
        <v>1</v>
      </c>
      <c r="M67" s="76">
        <v>1</v>
      </c>
      <c r="N67" s="76">
        <v>1</v>
      </c>
      <c r="O67" s="76">
        <v>1</v>
      </c>
      <c r="P67" s="76">
        <v>1</v>
      </c>
      <c r="Q67" s="76">
        <v>1</v>
      </c>
      <c r="R67" s="76">
        <v>1</v>
      </c>
      <c r="S67" s="76">
        <v>1</v>
      </c>
      <c r="T67" s="76" t="s">
        <v>350</v>
      </c>
      <c r="U67" s="76">
        <v>1</v>
      </c>
    </row>
    <row r="68" spans="1:21" s="81" customFormat="1" ht="16.5" customHeight="1" x14ac:dyDescent="0.3">
      <c r="A68" s="76" t="b">
        <v>1</v>
      </c>
      <c r="B68" s="76" t="s">
        <v>435</v>
      </c>
      <c r="C68" s="76">
        <v>100305004</v>
      </c>
      <c r="D68" s="76">
        <v>2063</v>
      </c>
      <c r="E68" s="76" t="s">
        <v>347</v>
      </c>
      <c r="F68" s="76">
        <v>1</v>
      </c>
      <c r="G68" s="77">
        <v>15</v>
      </c>
      <c r="H68" s="77">
        <v>1.5</v>
      </c>
      <c r="I68" s="77">
        <v>1</v>
      </c>
      <c r="J68" s="77" t="s">
        <v>349</v>
      </c>
      <c r="K68" s="76">
        <v>1.05</v>
      </c>
      <c r="L68" s="76">
        <v>1</v>
      </c>
      <c r="M68" s="76">
        <v>1</v>
      </c>
      <c r="N68" s="76">
        <v>1</v>
      </c>
      <c r="O68" s="76">
        <v>1</v>
      </c>
      <c r="P68" s="76" t="s">
        <v>350</v>
      </c>
      <c r="Q68" s="76">
        <v>1</v>
      </c>
      <c r="R68" s="76">
        <v>1</v>
      </c>
      <c r="S68" s="76">
        <v>1</v>
      </c>
      <c r="T68" s="76">
        <f>T67+0.3</f>
        <v>2.2999999999999998</v>
      </c>
      <c r="U68" s="76">
        <v>1</v>
      </c>
    </row>
    <row r="69" spans="1:21" s="81" customFormat="1" ht="16.5" customHeight="1" x14ac:dyDescent="0.3">
      <c r="A69" s="76" t="b">
        <v>1</v>
      </c>
      <c r="B69" s="76" t="s">
        <v>436</v>
      </c>
      <c r="C69" s="76">
        <v>100205005</v>
      </c>
      <c r="D69" s="76">
        <v>2064</v>
      </c>
      <c r="E69" s="76" t="s">
        <v>343</v>
      </c>
      <c r="F69" s="76">
        <v>1</v>
      </c>
      <c r="G69" s="80" t="s">
        <v>355</v>
      </c>
      <c r="H69" s="76">
        <v>1</v>
      </c>
      <c r="I69" s="76">
        <v>1</v>
      </c>
      <c r="J69" s="76" t="s">
        <v>394</v>
      </c>
      <c r="K69" s="76">
        <v>1</v>
      </c>
      <c r="L69" s="76">
        <v>1</v>
      </c>
      <c r="M69" s="76">
        <v>1</v>
      </c>
      <c r="N69" s="76">
        <v>1</v>
      </c>
      <c r="O69" s="76">
        <v>1</v>
      </c>
      <c r="P69" s="76">
        <v>1</v>
      </c>
      <c r="Q69" s="76">
        <v>1</v>
      </c>
      <c r="R69" s="76">
        <v>1</v>
      </c>
      <c r="S69" s="76">
        <v>1</v>
      </c>
      <c r="T69" s="76" t="s">
        <v>387</v>
      </c>
      <c r="U69" s="76">
        <v>1</v>
      </c>
    </row>
    <row r="70" spans="1:21" s="81" customFormat="1" ht="16.5" customHeight="1" x14ac:dyDescent="0.3">
      <c r="A70" s="76" t="b">
        <v>1</v>
      </c>
      <c r="B70" s="76" t="s">
        <v>437</v>
      </c>
      <c r="C70" s="76">
        <v>100305005</v>
      </c>
      <c r="D70" s="76">
        <v>2065</v>
      </c>
      <c r="E70" s="76" t="s">
        <v>347</v>
      </c>
      <c r="F70" s="76">
        <v>1</v>
      </c>
      <c r="G70" s="77">
        <v>15</v>
      </c>
      <c r="H70" s="77">
        <v>1.5</v>
      </c>
      <c r="I70" s="77">
        <v>1</v>
      </c>
      <c r="J70" s="77" t="s">
        <v>349</v>
      </c>
      <c r="K70" s="76">
        <v>1.05</v>
      </c>
      <c r="L70" s="76">
        <v>1</v>
      </c>
      <c r="M70" s="76">
        <v>1</v>
      </c>
      <c r="N70" s="76">
        <v>1</v>
      </c>
      <c r="O70" s="76">
        <v>1</v>
      </c>
      <c r="P70" s="76" t="s">
        <v>350</v>
      </c>
      <c r="Q70" s="76">
        <v>1</v>
      </c>
      <c r="R70" s="76">
        <v>1</v>
      </c>
      <c r="S70" s="76">
        <v>1</v>
      </c>
      <c r="T70" s="76">
        <f>T69+0.3</f>
        <v>2.1999999999999997</v>
      </c>
      <c r="U70" s="76">
        <v>1</v>
      </c>
    </row>
    <row r="71" spans="1:21" s="81" customFormat="1" ht="16.5" customHeight="1" x14ac:dyDescent="0.3">
      <c r="A71" s="76" t="b">
        <v>1</v>
      </c>
      <c r="B71" s="76" t="s">
        <v>438</v>
      </c>
      <c r="C71" s="76">
        <v>100205006</v>
      </c>
      <c r="D71" s="76">
        <v>2066</v>
      </c>
      <c r="E71" s="76" t="s">
        <v>343</v>
      </c>
      <c r="F71" s="76">
        <v>1</v>
      </c>
      <c r="G71" s="80" t="s">
        <v>418</v>
      </c>
      <c r="H71" s="76">
        <v>1</v>
      </c>
      <c r="I71" s="76">
        <v>1</v>
      </c>
      <c r="J71" s="76" t="s">
        <v>359</v>
      </c>
      <c r="K71" s="76">
        <v>1</v>
      </c>
      <c r="L71" s="76">
        <v>1</v>
      </c>
      <c r="M71" s="76">
        <v>1</v>
      </c>
      <c r="N71" s="76">
        <v>1</v>
      </c>
      <c r="O71" s="76">
        <v>1</v>
      </c>
      <c r="P71" s="76">
        <v>1</v>
      </c>
      <c r="Q71" s="76">
        <v>1</v>
      </c>
      <c r="R71" s="76">
        <v>1</v>
      </c>
      <c r="S71" s="76">
        <v>1</v>
      </c>
      <c r="T71" s="76" t="s">
        <v>420</v>
      </c>
      <c r="U71" s="76">
        <v>1</v>
      </c>
    </row>
    <row r="72" spans="1:21" s="81" customFormat="1" ht="16.5" customHeight="1" x14ac:dyDescent="0.3">
      <c r="A72" s="76" t="b">
        <v>1</v>
      </c>
      <c r="B72" s="76" t="s">
        <v>439</v>
      </c>
      <c r="C72" s="76">
        <v>100305006</v>
      </c>
      <c r="D72" s="76">
        <v>2067</v>
      </c>
      <c r="E72" s="76" t="s">
        <v>347</v>
      </c>
      <c r="F72" s="76">
        <v>1</v>
      </c>
      <c r="G72" s="80">
        <v>15</v>
      </c>
      <c r="H72" s="76">
        <v>1.5</v>
      </c>
      <c r="I72" s="76">
        <v>1</v>
      </c>
      <c r="J72" s="76" t="s">
        <v>349</v>
      </c>
      <c r="K72" s="76">
        <v>1.05</v>
      </c>
      <c r="L72" s="76">
        <v>1</v>
      </c>
      <c r="M72" s="76">
        <v>1</v>
      </c>
      <c r="N72" s="76">
        <v>1</v>
      </c>
      <c r="O72" s="76">
        <v>1</v>
      </c>
      <c r="P72" s="76" t="s">
        <v>350</v>
      </c>
      <c r="Q72" s="76">
        <v>1</v>
      </c>
      <c r="R72" s="76">
        <v>1</v>
      </c>
      <c r="S72" s="76">
        <v>1</v>
      </c>
      <c r="T72" s="76">
        <f>T71+0.3</f>
        <v>3.0999999999999996</v>
      </c>
      <c r="U72" s="76">
        <v>1</v>
      </c>
    </row>
    <row r="73" spans="1:21" s="81" customFormat="1" ht="16.5" customHeight="1" x14ac:dyDescent="0.3">
      <c r="A73" s="76" t="b">
        <v>1</v>
      </c>
      <c r="B73" s="76" t="s">
        <v>440</v>
      </c>
      <c r="C73" s="76">
        <v>100405001</v>
      </c>
      <c r="D73" s="76">
        <v>2068</v>
      </c>
      <c r="E73" s="76" t="s">
        <v>368</v>
      </c>
      <c r="F73" s="76">
        <v>1</v>
      </c>
      <c r="G73" s="77">
        <v>15</v>
      </c>
      <c r="H73" s="77">
        <v>2</v>
      </c>
      <c r="I73" s="77">
        <v>1</v>
      </c>
      <c r="J73" s="77" t="s">
        <v>350</v>
      </c>
      <c r="K73" s="76">
        <v>1.1000000000000001</v>
      </c>
      <c r="L73" s="76">
        <v>1</v>
      </c>
      <c r="M73" s="76">
        <v>1</v>
      </c>
      <c r="N73" s="76">
        <v>1</v>
      </c>
      <c r="O73" s="76">
        <v>1</v>
      </c>
      <c r="P73" s="76" t="s">
        <v>369</v>
      </c>
      <c r="Q73" s="76">
        <v>1</v>
      </c>
      <c r="R73" s="76">
        <v>1</v>
      </c>
      <c r="S73" s="76">
        <v>1</v>
      </c>
      <c r="T73" s="76" t="s">
        <v>441</v>
      </c>
      <c r="U73" s="76">
        <v>1</v>
      </c>
    </row>
    <row r="74" spans="1:21" s="81" customFormat="1" ht="16.5" customHeight="1" x14ac:dyDescent="0.3">
      <c r="A74" s="76" t="b">
        <v>1</v>
      </c>
      <c r="B74" s="76" t="s">
        <v>442</v>
      </c>
      <c r="C74" s="76">
        <v>100505001</v>
      </c>
      <c r="D74" s="76">
        <v>2069</v>
      </c>
      <c r="E74" s="76" t="s">
        <v>371</v>
      </c>
      <c r="F74" s="76">
        <v>1</v>
      </c>
      <c r="G74" s="77" t="s">
        <v>372</v>
      </c>
      <c r="H74" s="77">
        <v>1</v>
      </c>
      <c r="I74" s="77">
        <v>1</v>
      </c>
      <c r="J74" s="77" t="s">
        <v>369</v>
      </c>
      <c r="K74" s="76">
        <v>1.1000000000000001</v>
      </c>
      <c r="L74" s="76">
        <v>1</v>
      </c>
      <c r="M74" s="76">
        <v>1</v>
      </c>
      <c r="N74" s="76">
        <v>1</v>
      </c>
      <c r="O74" s="76">
        <v>1</v>
      </c>
      <c r="P74" s="76">
        <v>5</v>
      </c>
      <c r="Q74" s="76">
        <v>1</v>
      </c>
      <c r="R74" s="76">
        <v>1</v>
      </c>
      <c r="S74" s="76">
        <v>1</v>
      </c>
      <c r="T74" s="76">
        <v>2</v>
      </c>
      <c r="U74" s="76">
        <v>1</v>
      </c>
    </row>
    <row r="75" spans="1:21" s="81" customFormat="1" ht="16.5" customHeight="1" x14ac:dyDescent="0.3">
      <c r="A75" s="82" t="b">
        <v>1</v>
      </c>
      <c r="B75" s="82" t="s">
        <v>443</v>
      </c>
      <c r="C75" s="82">
        <v>100206001</v>
      </c>
      <c r="D75" s="82">
        <v>2070</v>
      </c>
      <c r="E75" s="82" t="s">
        <v>343</v>
      </c>
      <c r="F75" s="82">
        <v>1</v>
      </c>
      <c r="G75" s="82">
        <v>1</v>
      </c>
      <c r="H75" s="82">
        <v>1</v>
      </c>
      <c r="I75" s="82">
        <v>1</v>
      </c>
      <c r="J75" s="82">
        <v>1</v>
      </c>
      <c r="K75" s="82">
        <v>1</v>
      </c>
      <c r="L75" s="82">
        <v>1</v>
      </c>
      <c r="M75" s="82">
        <v>1</v>
      </c>
      <c r="N75" s="82">
        <v>1</v>
      </c>
      <c r="O75" s="82">
        <v>1</v>
      </c>
      <c r="P75" s="82">
        <v>1</v>
      </c>
      <c r="Q75" s="82">
        <v>1</v>
      </c>
      <c r="R75" s="82">
        <v>1</v>
      </c>
      <c r="S75" s="82">
        <v>1</v>
      </c>
      <c r="T75" s="82">
        <v>2.5</v>
      </c>
      <c r="U75" s="82">
        <v>1</v>
      </c>
    </row>
    <row r="76" spans="1:21" s="81" customFormat="1" ht="16.5" customHeight="1" x14ac:dyDescent="0.3">
      <c r="A76" s="82" t="b">
        <v>1</v>
      </c>
      <c r="B76" s="82" t="s">
        <v>444</v>
      </c>
      <c r="C76" s="82">
        <v>100306001</v>
      </c>
      <c r="D76" s="82">
        <v>2071</v>
      </c>
      <c r="E76" s="82" t="s">
        <v>347</v>
      </c>
      <c r="F76" s="82">
        <v>1</v>
      </c>
      <c r="G76" s="77">
        <v>15</v>
      </c>
      <c r="H76" s="77">
        <v>1.5</v>
      </c>
      <c r="I76" s="77">
        <v>1</v>
      </c>
      <c r="J76" s="77" t="s">
        <v>349</v>
      </c>
      <c r="K76" s="82">
        <v>1.05</v>
      </c>
      <c r="L76" s="82">
        <v>1</v>
      </c>
      <c r="M76" s="82">
        <v>1</v>
      </c>
      <c r="N76" s="82">
        <v>1</v>
      </c>
      <c r="O76" s="82">
        <v>1</v>
      </c>
      <c r="P76" s="82">
        <v>2</v>
      </c>
      <c r="Q76" s="82">
        <v>1</v>
      </c>
      <c r="R76" s="82">
        <v>1</v>
      </c>
      <c r="S76" s="82">
        <v>1</v>
      </c>
      <c r="T76" s="82">
        <f>T75+0.3</f>
        <v>2.8</v>
      </c>
      <c r="U76" s="82">
        <v>1</v>
      </c>
    </row>
    <row r="77" spans="1:21" s="81" customFormat="1" ht="16.5" customHeight="1" x14ac:dyDescent="0.3">
      <c r="A77" s="82" t="b">
        <v>1</v>
      </c>
      <c r="B77" s="82" t="s">
        <v>445</v>
      </c>
      <c r="C77" s="82">
        <v>100206002</v>
      </c>
      <c r="D77" s="82">
        <v>2072</v>
      </c>
      <c r="E77" s="82" t="s">
        <v>343</v>
      </c>
      <c r="F77" s="82">
        <v>1</v>
      </c>
      <c r="G77" s="82">
        <v>0.95</v>
      </c>
      <c r="H77" s="82">
        <v>1</v>
      </c>
      <c r="I77" s="82">
        <v>1</v>
      </c>
      <c r="J77" s="82">
        <v>1.05</v>
      </c>
      <c r="K77" s="82">
        <v>1.05</v>
      </c>
      <c r="L77" s="82">
        <v>1</v>
      </c>
      <c r="M77" s="82">
        <v>1</v>
      </c>
      <c r="N77" s="82">
        <v>1</v>
      </c>
      <c r="O77" s="82">
        <v>1</v>
      </c>
      <c r="P77" s="82">
        <v>1.05</v>
      </c>
      <c r="Q77" s="82">
        <v>1</v>
      </c>
      <c r="R77" s="82">
        <v>1</v>
      </c>
      <c r="S77" s="82">
        <v>1</v>
      </c>
      <c r="T77" s="82">
        <v>2.4</v>
      </c>
      <c r="U77" s="82">
        <v>1</v>
      </c>
    </row>
    <row r="78" spans="1:21" ht="16.5" customHeight="1" x14ac:dyDescent="0.3">
      <c r="A78" s="82" t="b">
        <v>1</v>
      </c>
      <c r="B78" s="82" t="s">
        <v>446</v>
      </c>
      <c r="C78" s="82">
        <v>100306002</v>
      </c>
      <c r="D78" s="82">
        <v>2073</v>
      </c>
      <c r="E78" s="82" t="s">
        <v>347</v>
      </c>
      <c r="F78" s="82">
        <v>1</v>
      </c>
      <c r="G78" s="77">
        <v>15</v>
      </c>
      <c r="H78" s="77">
        <v>1.5</v>
      </c>
      <c r="I78" s="77">
        <v>1</v>
      </c>
      <c r="J78" s="77" t="s">
        <v>349</v>
      </c>
      <c r="K78" s="82">
        <v>1.05</v>
      </c>
      <c r="L78" s="82">
        <v>1</v>
      </c>
      <c r="M78" s="82">
        <v>1</v>
      </c>
      <c r="N78" s="82">
        <v>1</v>
      </c>
      <c r="O78" s="82">
        <v>1</v>
      </c>
      <c r="P78" s="82">
        <v>2</v>
      </c>
      <c r="Q78" s="82">
        <v>1</v>
      </c>
      <c r="R78" s="82">
        <v>1</v>
      </c>
      <c r="S78" s="82">
        <v>1</v>
      </c>
      <c r="T78" s="82">
        <f>T77+0.3</f>
        <v>2.6999999999999997</v>
      </c>
      <c r="U78" s="82">
        <v>1</v>
      </c>
    </row>
    <row r="79" spans="1:21" ht="16.5" customHeight="1" x14ac:dyDescent="0.3">
      <c r="A79" s="82" t="b">
        <v>1</v>
      </c>
      <c r="B79" s="82" t="s">
        <v>447</v>
      </c>
      <c r="C79" s="82">
        <v>100206003</v>
      </c>
      <c r="D79" s="82">
        <v>2074</v>
      </c>
      <c r="E79" s="82" t="s">
        <v>343</v>
      </c>
      <c r="F79" s="82">
        <v>1</v>
      </c>
      <c r="G79" s="82">
        <v>1.1000000000000001</v>
      </c>
      <c r="H79" s="82">
        <v>1.5</v>
      </c>
      <c r="I79" s="82">
        <v>1</v>
      </c>
      <c r="J79" s="82">
        <v>1.03</v>
      </c>
      <c r="K79" s="82">
        <v>1.05</v>
      </c>
      <c r="L79" s="82">
        <v>1</v>
      </c>
      <c r="M79" s="82">
        <v>1</v>
      </c>
      <c r="N79" s="82">
        <v>1</v>
      </c>
      <c r="O79" s="82">
        <v>1</v>
      </c>
      <c r="P79" s="82">
        <v>1.05</v>
      </c>
      <c r="Q79" s="82">
        <v>1</v>
      </c>
      <c r="R79" s="82">
        <v>1</v>
      </c>
      <c r="S79" s="82">
        <v>1</v>
      </c>
      <c r="T79" s="82">
        <v>2</v>
      </c>
      <c r="U79" s="82">
        <v>1</v>
      </c>
    </row>
    <row r="80" spans="1:21" ht="16.5" customHeight="1" x14ac:dyDescent="0.3">
      <c r="A80" s="82" t="b">
        <v>1</v>
      </c>
      <c r="B80" s="82" t="s">
        <v>448</v>
      </c>
      <c r="C80" s="82">
        <v>100306003</v>
      </c>
      <c r="D80" s="82">
        <v>2075</v>
      </c>
      <c r="E80" s="82" t="s">
        <v>347</v>
      </c>
      <c r="F80" s="82">
        <v>1</v>
      </c>
      <c r="G80" s="77">
        <v>15</v>
      </c>
      <c r="H80" s="77">
        <v>1.5</v>
      </c>
      <c r="I80" s="77">
        <v>1</v>
      </c>
      <c r="J80" s="77" t="s">
        <v>349</v>
      </c>
      <c r="K80" s="82">
        <v>1.05</v>
      </c>
      <c r="L80" s="82">
        <v>1</v>
      </c>
      <c r="M80" s="82">
        <v>1</v>
      </c>
      <c r="N80" s="82">
        <v>1</v>
      </c>
      <c r="O80" s="82">
        <v>1</v>
      </c>
      <c r="P80" s="82">
        <v>2</v>
      </c>
      <c r="Q80" s="82">
        <v>1</v>
      </c>
      <c r="R80" s="82">
        <v>1</v>
      </c>
      <c r="S80" s="82">
        <v>1</v>
      </c>
      <c r="T80" s="82">
        <f>T79+0.3</f>
        <v>2.2999999999999998</v>
      </c>
      <c r="U80" s="82">
        <v>1</v>
      </c>
    </row>
    <row r="81" spans="1:21" ht="16.5" customHeight="1" x14ac:dyDescent="0.3">
      <c r="A81" s="82" t="b">
        <v>1</v>
      </c>
      <c r="B81" s="82" t="s">
        <v>449</v>
      </c>
      <c r="C81" s="82">
        <v>100206004</v>
      </c>
      <c r="D81" s="82">
        <v>2076</v>
      </c>
      <c r="E81" s="82" t="s">
        <v>343</v>
      </c>
      <c r="F81" s="82">
        <v>1</v>
      </c>
      <c r="G81" s="82">
        <v>0.98</v>
      </c>
      <c r="H81" s="82">
        <v>1.5</v>
      </c>
      <c r="I81" s="82">
        <v>1</v>
      </c>
      <c r="J81" s="82">
        <v>1.1000000000000001</v>
      </c>
      <c r="K81" s="82">
        <v>1.1000000000000001</v>
      </c>
      <c r="L81" s="82">
        <v>1</v>
      </c>
      <c r="M81" s="82">
        <v>1</v>
      </c>
      <c r="N81" s="82">
        <v>1</v>
      </c>
      <c r="O81" s="82">
        <v>1</v>
      </c>
      <c r="P81" s="82">
        <v>1</v>
      </c>
      <c r="Q81" s="82">
        <v>1</v>
      </c>
      <c r="R81" s="82">
        <v>1</v>
      </c>
      <c r="S81" s="82">
        <v>1</v>
      </c>
      <c r="T81" s="82">
        <v>1.95</v>
      </c>
      <c r="U81" s="82">
        <v>1</v>
      </c>
    </row>
    <row r="82" spans="1:21" ht="16.5" customHeight="1" x14ac:dyDescent="0.3">
      <c r="A82" s="82" t="b">
        <v>1</v>
      </c>
      <c r="B82" s="82" t="s">
        <v>450</v>
      </c>
      <c r="C82" s="82">
        <v>100306004</v>
      </c>
      <c r="D82" s="82">
        <v>2077</v>
      </c>
      <c r="E82" s="82" t="s">
        <v>347</v>
      </c>
      <c r="F82" s="82">
        <v>1</v>
      </c>
      <c r="G82" s="77">
        <v>15</v>
      </c>
      <c r="H82" s="77">
        <v>1.5</v>
      </c>
      <c r="I82" s="77">
        <v>1</v>
      </c>
      <c r="J82" s="77" t="s">
        <v>349</v>
      </c>
      <c r="K82" s="82">
        <v>1.05</v>
      </c>
      <c r="L82" s="82">
        <v>1</v>
      </c>
      <c r="M82" s="82">
        <v>1</v>
      </c>
      <c r="N82" s="82">
        <v>1</v>
      </c>
      <c r="O82" s="82">
        <v>1</v>
      </c>
      <c r="P82" s="82">
        <v>2</v>
      </c>
      <c r="Q82" s="82">
        <v>1</v>
      </c>
      <c r="R82" s="82">
        <v>1</v>
      </c>
      <c r="S82" s="82">
        <v>1</v>
      </c>
      <c r="T82" s="82">
        <f>T81+0.3</f>
        <v>2.25</v>
      </c>
      <c r="U82" s="82">
        <v>1</v>
      </c>
    </row>
    <row r="83" spans="1:21" ht="16.5" customHeight="1" x14ac:dyDescent="0.3">
      <c r="A83" s="82" t="b">
        <v>1</v>
      </c>
      <c r="B83" s="82" t="s">
        <v>451</v>
      </c>
      <c r="C83" s="82">
        <v>100206005</v>
      </c>
      <c r="D83" s="82">
        <v>2078</v>
      </c>
      <c r="E83" s="82" t="s">
        <v>343</v>
      </c>
      <c r="F83" s="82">
        <v>1</v>
      </c>
      <c r="G83" s="82">
        <v>1.05</v>
      </c>
      <c r="H83" s="82">
        <v>2</v>
      </c>
      <c r="I83" s="82">
        <v>1</v>
      </c>
      <c r="J83" s="82">
        <v>1.2</v>
      </c>
      <c r="K83" s="82">
        <v>1.05</v>
      </c>
      <c r="L83" s="82">
        <v>1</v>
      </c>
      <c r="M83" s="82">
        <v>1</v>
      </c>
      <c r="N83" s="82">
        <v>1</v>
      </c>
      <c r="O83" s="82">
        <v>1</v>
      </c>
      <c r="P83" s="82">
        <v>1.05</v>
      </c>
      <c r="Q83" s="82">
        <v>1</v>
      </c>
      <c r="R83" s="82">
        <v>1</v>
      </c>
      <c r="S83" s="82">
        <v>1</v>
      </c>
      <c r="T83" s="82">
        <v>2.2000000000000002</v>
      </c>
      <c r="U83" s="82">
        <v>1</v>
      </c>
    </row>
    <row r="84" spans="1:21" ht="16.5" customHeight="1" x14ac:dyDescent="0.3">
      <c r="A84" s="82" t="b">
        <v>1</v>
      </c>
      <c r="B84" s="82" t="s">
        <v>452</v>
      </c>
      <c r="C84" s="82">
        <v>100306005</v>
      </c>
      <c r="D84" s="82">
        <v>2079</v>
      </c>
      <c r="E84" s="82" t="s">
        <v>347</v>
      </c>
      <c r="F84" s="82">
        <v>1</v>
      </c>
      <c r="G84" s="77">
        <v>15</v>
      </c>
      <c r="H84" s="77">
        <v>1.5</v>
      </c>
      <c r="I84" s="77">
        <v>1</v>
      </c>
      <c r="J84" s="77" t="s">
        <v>349</v>
      </c>
      <c r="K84" s="82">
        <v>1.05</v>
      </c>
      <c r="L84" s="82">
        <v>1</v>
      </c>
      <c r="M84" s="82">
        <v>1</v>
      </c>
      <c r="N84" s="82">
        <v>1</v>
      </c>
      <c r="O84" s="82">
        <v>1</v>
      </c>
      <c r="P84" s="82">
        <v>2</v>
      </c>
      <c r="Q84" s="82">
        <v>1</v>
      </c>
      <c r="R84" s="82">
        <v>1</v>
      </c>
      <c r="S84" s="82">
        <v>1</v>
      </c>
      <c r="T84" s="82">
        <f>T83+0.3</f>
        <v>2.5</v>
      </c>
      <c r="U84" s="82">
        <v>1</v>
      </c>
    </row>
    <row r="85" spans="1:21" ht="16.5" customHeight="1" x14ac:dyDescent="0.3">
      <c r="A85" s="82" t="b">
        <v>1</v>
      </c>
      <c r="B85" s="82" t="s">
        <v>453</v>
      </c>
      <c r="C85" s="82">
        <v>100206006</v>
      </c>
      <c r="D85" s="82">
        <v>2080</v>
      </c>
      <c r="E85" s="82" t="s">
        <v>343</v>
      </c>
      <c r="F85" s="82">
        <v>1</v>
      </c>
      <c r="G85" s="82">
        <v>1.4</v>
      </c>
      <c r="H85" s="82">
        <v>2</v>
      </c>
      <c r="I85" s="82">
        <v>1</v>
      </c>
      <c r="J85" s="82">
        <v>0.85</v>
      </c>
      <c r="K85" s="82">
        <v>1.05</v>
      </c>
      <c r="L85" s="82">
        <v>1</v>
      </c>
      <c r="M85" s="82">
        <v>1</v>
      </c>
      <c r="N85" s="82">
        <v>1</v>
      </c>
      <c r="O85" s="82">
        <v>1</v>
      </c>
      <c r="P85" s="82">
        <v>1.05</v>
      </c>
      <c r="Q85" s="82">
        <v>1</v>
      </c>
      <c r="R85" s="82">
        <v>1</v>
      </c>
      <c r="S85" s="82">
        <v>1</v>
      </c>
      <c r="T85" s="82">
        <v>1.8</v>
      </c>
      <c r="U85" s="82">
        <v>1</v>
      </c>
    </row>
    <row r="86" spans="1:21" ht="16.5" customHeight="1" x14ac:dyDescent="0.3">
      <c r="A86" s="82" t="b">
        <v>1</v>
      </c>
      <c r="B86" s="82" t="s">
        <v>454</v>
      </c>
      <c r="C86" s="82">
        <v>100306006</v>
      </c>
      <c r="D86" s="82">
        <v>2081</v>
      </c>
      <c r="E86" s="82" t="s">
        <v>347</v>
      </c>
      <c r="F86" s="82">
        <v>1</v>
      </c>
      <c r="G86" s="77">
        <v>15</v>
      </c>
      <c r="H86" s="77">
        <v>1.5</v>
      </c>
      <c r="I86" s="77">
        <v>1</v>
      </c>
      <c r="J86" s="77" t="s">
        <v>349</v>
      </c>
      <c r="K86" s="82">
        <v>1.05</v>
      </c>
      <c r="L86" s="82">
        <v>1</v>
      </c>
      <c r="M86" s="82">
        <v>1</v>
      </c>
      <c r="N86" s="82">
        <v>1</v>
      </c>
      <c r="O86" s="82">
        <v>1</v>
      </c>
      <c r="P86" s="82">
        <v>2</v>
      </c>
      <c r="Q86" s="82">
        <v>1</v>
      </c>
      <c r="R86" s="82">
        <v>1</v>
      </c>
      <c r="S86" s="82">
        <v>1</v>
      </c>
      <c r="T86" s="82">
        <f>T85+0.3</f>
        <v>2.1</v>
      </c>
      <c r="U86" s="82">
        <v>1</v>
      </c>
    </row>
    <row r="87" spans="1:21" ht="16.5" customHeight="1" x14ac:dyDescent="0.3">
      <c r="A87" s="82" t="b">
        <v>1</v>
      </c>
      <c r="B87" s="82" t="s">
        <v>455</v>
      </c>
      <c r="C87" s="82">
        <v>100406001</v>
      </c>
      <c r="D87" s="82">
        <v>2082</v>
      </c>
      <c r="E87" s="82" t="s">
        <v>368</v>
      </c>
      <c r="F87" s="82">
        <v>1</v>
      </c>
      <c r="G87" s="77">
        <v>15</v>
      </c>
      <c r="H87" s="77">
        <v>2</v>
      </c>
      <c r="I87" s="77">
        <v>1</v>
      </c>
      <c r="J87" s="77" t="s">
        <v>350</v>
      </c>
      <c r="K87" s="82">
        <v>1.05</v>
      </c>
      <c r="L87" s="82">
        <v>1</v>
      </c>
      <c r="M87" s="82">
        <v>1</v>
      </c>
      <c r="N87" s="82">
        <v>1</v>
      </c>
      <c r="O87" s="82">
        <v>1</v>
      </c>
      <c r="P87" s="82">
        <v>3</v>
      </c>
      <c r="Q87" s="82">
        <v>1</v>
      </c>
      <c r="R87" s="82">
        <v>1</v>
      </c>
      <c r="S87" s="82">
        <v>1</v>
      </c>
      <c r="T87" s="82">
        <v>2</v>
      </c>
      <c r="U87" s="82">
        <v>1</v>
      </c>
    </row>
    <row r="88" spans="1:21" ht="16.5" customHeight="1" x14ac:dyDescent="0.3">
      <c r="A88" s="82" t="b">
        <v>1</v>
      </c>
      <c r="B88" s="82" t="s">
        <v>456</v>
      </c>
      <c r="C88" s="82">
        <v>100506001</v>
      </c>
      <c r="D88" s="82">
        <v>2083</v>
      </c>
      <c r="E88" s="82" t="s">
        <v>371</v>
      </c>
      <c r="F88" s="82">
        <v>1</v>
      </c>
      <c r="G88" s="77" t="s">
        <v>372</v>
      </c>
      <c r="H88" s="77">
        <v>1</v>
      </c>
      <c r="I88" s="77">
        <v>1</v>
      </c>
      <c r="J88" s="77" t="s">
        <v>369</v>
      </c>
      <c r="K88" s="82">
        <v>1.1000000000000001</v>
      </c>
      <c r="L88" s="82">
        <v>1</v>
      </c>
      <c r="M88" s="82">
        <v>1</v>
      </c>
      <c r="N88" s="82">
        <v>1</v>
      </c>
      <c r="O88" s="82">
        <v>1</v>
      </c>
      <c r="P88" s="82">
        <v>5</v>
      </c>
      <c r="Q88" s="82">
        <v>1</v>
      </c>
      <c r="R88" s="82">
        <v>1</v>
      </c>
      <c r="S88" s="82">
        <v>1</v>
      </c>
      <c r="T88" s="82">
        <v>2</v>
      </c>
      <c r="U88" s="82">
        <v>1</v>
      </c>
    </row>
    <row r="89" spans="1:21" ht="16.5" customHeight="1" x14ac:dyDescent="0.3">
      <c r="A89" s="83" t="b">
        <v>1</v>
      </c>
      <c r="B89" s="83" t="s">
        <v>457</v>
      </c>
      <c r="C89" s="83">
        <v>100207001</v>
      </c>
      <c r="D89" s="83">
        <v>2084</v>
      </c>
      <c r="E89" s="83" t="s">
        <v>343</v>
      </c>
      <c r="F89" s="83">
        <v>1</v>
      </c>
      <c r="G89" s="83">
        <v>1</v>
      </c>
      <c r="H89" s="83">
        <v>1</v>
      </c>
      <c r="I89" s="83">
        <v>1</v>
      </c>
      <c r="J89" s="83">
        <v>1</v>
      </c>
      <c r="K89" s="83">
        <v>1</v>
      </c>
      <c r="L89" s="83">
        <v>1</v>
      </c>
      <c r="M89" s="83">
        <v>1</v>
      </c>
      <c r="N89" s="83">
        <v>1</v>
      </c>
      <c r="O89" s="83">
        <v>1</v>
      </c>
      <c r="P89" s="83">
        <v>1</v>
      </c>
      <c r="Q89" s="83">
        <v>1</v>
      </c>
      <c r="R89" s="83">
        <v>1</v>
      </c>
      <c r="S89" s="83">
        <v>1</v>
      </c>
      <c r="T89" s="83">
        <v>2.1</v>
      </c>
      <c r="U89" s="83">
        <v>1</v>
      </c>
    </row>
    <row r="90" spans="1:21" ht="16.5" customHeight="1" x14ac:dyDescent="0.3">
      <c r="A90" s="83" t="b">
        <v>1</v>
      </c>
      <c r="B90" s="83" t="s">
        <v>458</v>
      </c>
      <c r="C90" s="83">
        <v>100307001</v>
      </c>
      <c r="D90" s="83">
        <v>2085</v>
      </c>
      <c r="E90" s="83" t="s">
        <v>347</v>
      </c>
      <c r="F90" s="83">
        <v>1</v>
      </c>
      <c r="G90" s="77">
        <v>15</v>
      </c>
      <c r="H90" s="77">
        <v>1.5</v>
      </c>
      <c r="I90" s="77">
        <v>1</v>
      </c>
      <c r="J90" s="77" t="s">
        <v>349</v>
      </c>
      <c r="K90" s="83">
        <v>1.05</v>
      </c>
      <c r="L90" s="83">
        <v>1</v>
      </c>
      <c r="M90" s="83">
        <v>1</v>
      </c>
      <c r="N90" s="83">
        <v>1</v>
      </c>
      <c r="O90" s="83">
        <v>1</v>
      </c>
      <c r="P90" s="83">
        <v>2</v>
      </c>
      <c r="Q90" s="83">
        <v>1</v>
      </c>
      <c r="R90" s="83">
        <v>1</v>
      </c>
      <c r="S90" s="83">
        <v>1</v>
      </c>
      <c r="T90" s="83">
        <f>T89+0.3</f>
        <v>2.4</v>
      </c>
      <c r="U90" s="83">
        <v>1</v>
      </c>
    </row>
    <row r="91" spans="1:21" ht="16.5" customHeight="1" x14ac:dyDescent="0.3">
      <c r="A91" s="83" t="b">
        <v>1</v>
      </c>
      <c r="B91" s="83" t="s">
        <v>459</v>
      </c>
      <c r="C91" s="83">
        <v>100207002</v>
      </c>
      <c r="D91" s="83">
        <v>2086</v>
      </c>
      <c r="E91" s="83" t="s">
        <v>343</v>
      </c>
      <c r="F91" s="83">
        <v>1</v>
      </c>
      <c r="G91" s="83">
        <v>0.95</v>
      </c>
      <c r="H91" s="83">
        <v>1</v>
      </c>
      <c r="I91" s="83">
        <v>1</v>
      </c>
      <c r="J91" s="83">
        <v>1.06</v>
      </c>
      <c r="K91" s="83">
        <v>1</v>
      </c>
      <c r="L91" s="83">
        <v>1</v>
      </c>
      <c r="M91" s="83">
        <v>1</v>
      </c>
      <c r="N91" s="83">
        <v>1</v>
      </c>
      <c r="O91" s="83">
        <v>1</v>
      </c>
      <c r="P91" s="83">
        <v>1</v>
      </c>
      <c r="Q91" s="83">
        <v>1</v>
      </c>
      <c r="R91" s="83">
        <v>1</v>
      </c>
      <c r="S91" s="83">
        <v>1</v>
      </c>
      <c r="T91" s="83">
        <v>2.0499999999999998</v>
      </c>
      <c r="U91" s="83">
        <v>1</v>
      </c>
    </row>
    <row r="92" spans="1:21" ht="16.5" customHeight="1" x14ac:dyDescent="0.3">
      <c r="A92" s="83" t="b">
        <v>1</v>
      </c>
      <c r="B92" s="83" t="s">
        <v>460</v>
      </c>
      <c r="C92" s="83">
        <v>100307002</v>
      </c>
      <c r="D92" s="83">
        <v>2087</v>
      </c>
      <c r="E92" s="83" t="s">
        <v>347</v>
      </c>
      <c r="F92" s="83">
        <v>1</v>
      </c>
      <c r="G92" s="77">
        <v>15</v>
      </c>
      <c r="H92" s="77">
        <v>1.5</v>
      </c>
      <c r="I92" s="77">
        <v>1</v>
      </c>
      <c r="J92" s="77" t="s">
        <v>349</v>
      </c>
      <c r="K92" s="83">
        <v>1.05</v>
      </c>
      <c r="L92" s="83">
        <v>1</v>
      </c>
      <c r="M92" s="83">
        <v>1</v>
      </c>
      <c r="N92" s="83">
        <v>1</v>
      </c>
      <c r="O92" s="83">
        <v>1</v>
      </c>
      <c r="P92" s="83">
        <v>2</v>
      </c>
      <c r="Q92" s="83">
        <v>1</v>
      </c>
      <c r="R92" s="83">
        <v>1</v>
      </c>
      <c r="S92" s="83">
        <v>1</v>
      </c>
      <c r="T92" s="83">
        <f>T91+0.3</f>
        <v>2.3499999999999996</v>
      </c>
      <c r="U92" s="83">
        <v>1</v>
      </c>
    </row>
    <row r="93" spans="1:21" ht="16.5" customHeight="1" x14ac:dyDescent="0.3">
      <c r="A93" s="83" t="b">
        <v>1</v>
      </c>
      <c r="B93" s="83" t="s">
        <v>461</v>
      </c>
      <c r="C93" s="83">
        <v>100207003</v>
      </c>
      <c r="D93" s="83">
        <v>2088</v>
      </c>
      <c r="E93" s="83" t="s">
        <v>343</v>
      </c>
      <c r="F93" s="83">
        <v>1</v>
      </c>
      <c r="G93" s="83">
        <v>1.1499999999999999</v>
      </c>
      <c r="H93" s="83">
        <v>1</v>
      </c>
      <c r="I93" s="83">
        <v>1</v>
      </c>
      <c r="J93" s="83">
        <v>0.9</v>
      </c>
      <c r="K93" s="83">
        <v>1.05</v>
      </c>
      <c r="L93" s="83">
        <v>1</v>
      </c>
      <c r="M93" s="83">
        <v>1</v>
      </c>
      <c r="N93" s="83">
        <v>1</v>
      </c>
      <c r="O93" s="83">
        <v>1</v>
      </c>
      <c r="P93" s="83">
        <v>2</v>
      </c>
      <c r="Q93" s="83">
        <v>1</v>
      </c>
      <c r="R93" s="83">
        <v>1</v>
      </c>
      <c r="S93" s="83">
        <v>1</v>
      </c>
      <c r="T93" s="83">
        <v>2</v>
      </c>
      <c r="U93" s="83">
        <v>1</v>
      </c>
    </row>
    <row r="94" spans="1:21" ht="16.5" customHeight="1" x14ac:dyDescent="0.3">
      <c r="A94" s="83" t="b">
        <v>1</v>
      </c>
      <c r="B94" s="83" t="s">
        <v>462</v>
      </c>
      <c r="C94" s="83">
        <v>100307003</v>
      </c>
      <c r="D94" s="83">
        <v>2089</v>
      </c>
      <c r="E94" s="83" t="s">
        <v>347</v>
      </c>
      <c r="F94" s="83">
        <v>1</v>
      </c>
      <c r="G94" s="77">
        <v>15</v>
      </c>
      <c r="H94" s="77">
        <v>1.5</v>
      </c>
      <c r="I94" s="77">
        <v>1</v>
      </c>
      <c r="J94" s="77" t="s">
        <v>349</v>
      </c>
      <c r="K94" s="83">
        <v>1.05</v>
      </c>
      <c r="L94" s="83">
        <v>1</v>
      </c>
      <c r="M94" s="83">
        <v>1</v>
      </c>
      <c r="N94" s="83">
        <v>1</v>
      </c>
      <c r="O94" s="83">
        <v>1</v>
      </c>
      <c r="P94" s="83">
        <v>2</v>
      </c>
      <c r="Q94" s="83">
        <v>1</v>
      </c>
      <c r="R94" s="83">
        <v>1</v>
      </c>
      <c r="S94" s="83">
        <v>1</v>
      </c>
      <c r="T94" s="83">
        <f>T93+0.3</f>
        <v>2.2999999999999998</v>
      </c>
      <c r="U94" s="83">
        <v>1</v>
      </c>
    </row>
    <row r="95" spans="1:21" ht="16.5" customHeight="1" x14ac:dyDescent="0.3">
      <c r="A95" s="83" t="b">
        <v>1</v>
      </c>
      <c r="B95" s="83" t="s">
        <v>463</v>
      </c>
      <c r="C95" s="83">
        <v>100207004</v>
      </c>
      <c r="D95" s="83">
        <v>2090</v>
      </c>
      <c r="E95" s="83" t="s">
        <v>343</v>
      </c>
      <c r="F95" s="83">
        <v>1</v>
      </c>
      <c r="G95" s="83">
        <v>1.1000000000000001</v>
      </c>
      <c r="H95" s="83">
        <v>1.5</v>
      </c>
      <c r="I95" s="83">
        <v>1</v>
      </c>
      <c r="J95" s="83">
        <v>1.03</v>
      </c>
      <c r="K95" s="83">
        <v>1.1000000000000001</v>
      </c>
      <c r="L95" s="83">
        <v>1</v>
      </c>
      <c r="M95" s="83">
        <v>1</v>
      </c>
      <c r="N95" s="83">
        <v>1</v>
      </c>
      <c r="O95" s="83">
        <v>1</v>
      </c>
      <c r="P95" s="83">
        <v>1</v>
      </c>
      <c r="Q95" s="83">
        <v>1</v>
      </c>
      <c r="R95" s="83">
        <v>1</v>
      </c>
      <c r="S95" s="83">
        <v>1</v>
      </c>
      <c r="T95" s="83">
        <v>1.95</v>
      </c>
      <c r="U95" s="83">
        <v>1</v>
      </c>
    </row>
    <row r="96" spans="1:21" ht="16.5" customHeight="1" x14ac:dyDescent="0.3">
      <c r="A96" s="83" t="b">
        <v>1</v>
      </c>
      <c r="B96" s="83" t="s">
        <v>464</v>
      </c>
      <c r="C96" s="83">
        <v>100307004</v>
      </c>
      <c r="D96" s="83">
        <v>2091</v>
      </c>
      <c r="E96" s="83" t="s">
        <v>347</v>
      </c>
      <c r="F96" s="83">
        <v>1</v>
      </c>
      <c r="G96" s="77">
        <v>15</v>
      </c>
      <c r="H96" s="77">
        <v>1.5</v>
      </c>
      <c r="I96" s="77">
        <v>1</v>
      </c>
      <c r="J96" s="77" t="s">
        <v>349</v>
      </c>
      <c r="K96" s="83">
        <v>1.05</v>
      </c>
      <c r="L96" s="83">
        <v>1</v>
      </c>
      <c r="M96" s="83">
        <v>1</v>
      </c>
      <c r="N96" s="83">
        <v>1</v>
      </c>
      <c r="O96" s="83">
        <v>1</v>
      </c>
      <c r="P96" s="83">
        <v>2</v>
      </c>
      <c r="Q96" s="83">
        <v>1</v>
      </c>
      <c r="R96" s="83">
        <v>1</v>
      </c>
      <c r="S96" s="83">
        <v>1</v>
      </c>
      <c r="T96" s="83">
        <f>T95+0.3</f>
        <v>2.25</v>
      </c>
      <c r="U96" s="83">
        <v>1</v>
      </c>
    </row>
    <row r="97" spans="1:21" ht="16.5" customHeight="1" x14ac:dyDescent="0.3">
      <c r="A97" s="83" t="b">
        <v>1</v>
      </c>
      <c r="B97" s="83" t="s">
        <v>465</v>
      </c>
      <c r="C97" s="83">
        <v>100207005</v>
      </c>
      <c r="D97" s="83">
        <v>2092</v>
      </c>
      <c r="E97" s="83" t="s">
        <v>343</v>
      </c>
      <c r="F97" s="83">
        <v>1</v>
      </c>
      <c r="G97" s="83">
        <v>1.35</v>
      </c>
      <c r="H97" s="83">
        <v>2</v>
      </c>
      <c r="I97" s="83">
        <v>1</v>
      </c>
      <c r="J97" s="83">
        <v>0.92</v>
      </c>
      <c r="K97" s="83">
        <v>1.05</v>
      </c>
      <c r="L97" s="83">
        <v>1</v>
      </c>
      <c r="M97" s="83">
        <v>1</v>
      </c>
      <c r="N97" s="83">
        <v>1</v>
      </c>
      <c r="O97" s="83">
        <v>1</v>
      </c>
      <c r="P97" s="83">
        <v>1</v>
      </c>
      <c r="Q97" s="83">
        <v>1</v>
      </c>
      <c r="R97" s="83">
        <v>1</v>
      </c>
      <c r="S97" s="83">
        <v>1</v>
      </c>
      <c r="T97" s="83">
        <v>1.85</v>
      </c>
      <c r="U97" s="83">
        <v>1</v>
      </c>
    </row>
    <row r="98" spans="1:21" ht="16.5" customHeight="1" x14ac:dyDescent="0.3">
      <c r="A98" s="83" t="b">
        <v>1</v>
      </c>
      <c r="B98" s="83" t="s">
        <v>466</v>
      </c>
      <c r="C98" s="83">
        <v>100307005</v>
      </c>
      <c r="D98" s="83">
        <v>2093</v>
      </c>
      <c r="E98" s="83" t="s">
        <v>347</v>
      </c>
      <c r="F98" s="83">
        <v>1</v>
      </c>
      <c r="G98" s="77">
        <v>15</v>
      </c>
      <c r="H98" s="77">
        <v>1.5</v>
      </c>
      <c r="I98" s="77">
        <v>1</v>
      </c>
      <c r="J98" s="77" t="s">
        <v>349</v>
      </c>
      <c r="K98" s="83">
        <v>1.05</v>
      </c>
      <c r="L98" s="83">
        <v>1</v>
      </c>
      <c r="M98" s="83">
        <v>1</v>
      </c>
      <c r="N98" s="83">
        <v>1</v>
      </c>
      <c r="O98" s="83">
        <v>1</v>
      </c>
      <c r="P98" s="83">
        <v>2</v>
      </c>
      <c r="Q98" s="83">
        <v>1</v>
      </c>
      <c r="R98" s="83">
        <v>1</v>
      </c>
      <c r="S98" s="83">
        <v>1</v>
      </c>
      <c r="T98" s="83">
        <f>T97+0.3</f>
        <v>2.15</v>
      </c>
      <c r="U98" s="83">
        <v>1</v>
      </c>
    </row>
    <row r="99" spans="1:21" ht="16.5" customHeight="1" x14ac:dyDescent="0.3">
      <c r="A99" s="83" t="b">
        <v>1</v>
      </c>
      <c r="B99" s="83" t="s">
        <v>467</v>
      </c>
      <c r="C99" s="83">
        <v>100207006</v>
      </c>
      <c r="D99" s="83">
        <v>2094</v>
      </c>
      <c r="E99" s="83" t="s">
        <v>343</v>
      </c>
      <c r="F99" s="83">
        <v>1</v>
      </c>
      <c r="G99" s="83">
        <v>1.03</v>
      </c>
      <c r="H99" s="83">
        <v>2</v>
      </c>
      <c r="I99" s="83">
        <v>1</v>
      </c>
      <c r="J99" s="83">
        <v>1.2</v>
      </c>
      <c r="K99" s="83">
        <v>1.05</v>
      </c>
      <c r="L99" s="83">
        <v>1</v>
      </c>
      <c r="M99" s="83">
        <v>1</v>
      </c>
      <c r="N99" s="83">
        <v>1</v>
      </c>
      <c r="O99" s="83">
        <v>1</v>
      </c>
      <c r="P99" s="83">
        <v>1</v>
      </c>
      <c r="Q99" s="83">
        <v>1</v>
      </c>
      <c r="R99" s="83">
        <v>1</v>
      </c>
      <c r="S99" s="83">
        <v>1</v>
      </c>
      <c r="T99" s="83">
        <v>2.2000000000000002</v>
      </c>
      <c r="U99" s="83">
        <v>1</v>
      </c>
    </row>
    <row r="100" spans="1:21" ht="16.5" customHeight="1" x14ac:dyDescent="0.3">
      <c r="A100" s="83" t="b">
        <v>1</v>
      </c>
      <c r="B100" s="83" t="s">
        <v>468</v>
      </c>
      <c r="C100" s="83">
        <v>100307006</v>
      </c>
      <c r="D100" s="83">
        <v>2095</v>
      </c>
      <c r="E100" s="83" t="s">
        <v>347</v>
      </c>
      <c r="F100" s="83">
        <v>1</v>
      </c>
      <c r="G100" s="77">
        <v>15</v>
      </c>
      <c r="H100" s="77">
        <v>1.5</v>
      </c>
      <c r="I100" s="77">
        <v>1</v>
      </c>
      <c r="J100" s="77" t="s">
        <v>349</v>
      </c>
      <c r="K100" s="83">
        <v>1.05</v>
      </c>
      <c r="L100" s="83">
        <v>1</v>
      </c>
      <c r="M100" s="83">
        <v>1</v>
      </c>
      <c r="N100" s="83">
        <v>1</v>
      </c>
      <c r="O100" s="83">
        <v>1</v>
      </c>
      <c r="P100" s="83">
        <v>2</v>
      </c>
      <c r="Q100" s="83">
        <v>1</v>
      </c>
      <c r="R100" s="83">
        <v>1</v>
      </c>
      <c r="S100" s="83">
        <v>1</v>
      </c>
      <c r="T100" s="83">
        <f>T99+0.3</f>
        <v>2.5</v>
      </c>
      <c r="U100" s="83">
        <v>1</v>
      </c>
    </row>
    <row r="101" spans="1:21" ht="16.5" customHeight="1" x14ac:dyDescent="0.3">
      <c r="A101" s="83" t="b">
        <v>1</v>
      </c>
      <c r="B101" s="83" t="s">
        <v>469</v>
      </c>
      <c r="C101" s="83">
        <v>100407001</v>
      </c>
      <c r="D101" s="83">
        <v>2096</v>
      </c>
      <c r="E101" s="83" t="s">
        <v>368</v>
      </c>
      <c r="F101" s="83">
        <v>1</v>
      </c>
      <c r="G101" s="77">
        <v>15</v>
      </c>
      <c r="H101" s="77">
        <v>2</v>
      </c>
      <c r="I101" s="77">
        <v>1</v>
      </c>
      <c r="J101" s="77" t="s">
        <v>350</v>
      </c>
      <c r="K101" s="83">
        <v>1.05</v>
      </c>
      <c r="L101" s="83">
        <v>1</v>
      </c>
      <c r="M101" s="83">
        <v>1</v>
      </c>
      <c r="N101" s="83">
        <v>1</v>
      </c>
      <c r="O101" s="83">
        <v>1</v>
      </c>
      <c r="P101" s="83">
        <v>3</v>
      </c>
      <c r="Q101" s="83">
        <v>1</v>
      </c>
      <c r="R101" s="83">
        <v>1</v>
      </c>
      <c r="S101" s="83">
        <v>1</v>
      </c>
      <c r="T101" s="83">
        <v>2</v>
      </c>
      <c r="U101" s="83">
        <v>1</v>
      </c>
    </row>
    <row r="102" spans="1:21" ht="16.5" customHeight="1" x14ac:dyDescent="0.3">
      <c r="A102" s="83" t="b">
        <v>1</v>
      </c>
      <c r="B102" s="83" t="s">
        <v>470</v>
      </c>
      <c r="C102" s="83">
        <v>100507001</v>
      </c>
      <c r="D102" s="83">
        <v>2097</v>
      </c>
      <c r="E102" s="83" t="s">
        <v>371</v>
      </c>
      <c r="F102" s="83">
        <v>1</v>
      </c>
      <c r="G102" s="77" t="s">
        <v>372</v>
      </c>
      <c r="H102" s="77">
        <v>1</v>
      </c>
      <c r="I102" s="77">
        <v>1</v>
      </c>
      <c r="J102" s="77" t="s">
        <v>369</v>
      </c>
      <c r="K102" s="83">
        <v>1.1000000000000001</v>
      </c>
      <c r="L102" s="83">
        <v>1</v>
      </c>
      <c r="M102" s="83">
        <v>1</v>
      </c>
      <c r="N102" s="83">
        <v>1</v>
      </c>
      <c r="O102" s="83">
        <v>1</v>
      </c>
      <c r="P102" s="83">
        <v>5</v>
      </c>
      <c r="Q102" s="83">
        <v>1</v>
      </c>
      <c r="R102" s="83">
        <v>1</v>
      </c>
      <c r="S102" s="83">
        <v>1</v>
      </c>
      <c r="T102" s="83">
        <v>2</v>
      </c>
      <c r="U102" s="83">
        <v>1</v>
      </c>
    </row>
    <row r="103" spans="1:21" ht="16.5" customHeight="1" x14ac:dyDescent="0.3">
      <c r="A103" s="82" t="b">
        <v>1</v>
      </c>
      <c r="B103" s="82" t="s">
        <v>471</v>
      </c>
      <c r="C103" s="82">
        <v>100208001</v>
      </c>
      <c r="D103" s="82">
        <v>2098</v>
      </c>
      <c r="E103" s="82" t="s">
        <v>343</v>
      </c>
      <c r="F103" s="82">
        <v>1</v>
      </c>
      <c r="G103" s="82">
        <v>1</v>
      </c>
      <c r="H103" s="82">
        <v>1</v>
      </c>
      <c r="I103" s="82">
        <v>1</v>
      </c>
      <c r="J103" s="82">
        <v>1</v>
      </c>
      <c r="K103" s="82">
        <v>1</v>
      </c>
      <c r="L103" s="82">
        <v>1</v>
      </c>
      <c r="M103" s="82">
        <v>1</v>
      </c>
      <c r="N103" s="82">
        <v>1</v>
      </c>
      <c r="O103" s="82">
        <v>1</v>
      </c>
      <c r="P103" s="82">
        <v>1</v>
      </c>
      <c r="Q103" s="82">
        <v>1</v>
      </c>
      <c r="R103" s="82">
        <v>1</v>
      </c>
      <c r="S103" s="82">
        <v>1</v>
      </c>
      <c r="T103" s="82">
        <v>3</v>
      </c>
      <c r="U103" s="82">
        <v>1</v>
      </c>
    </row>
    <row r="104" spans="1:21" ht="16.5" customHeight="1" x14ac:dyDescent="0.3">
      <c r="A104" s="82" t="b">
        <v>1</v>
      </c>
      <c r="B104" s="82" t="s">
        <v>472</v>
      </c>
      <c r="C104" s="82">
        <v>100308001</v>
      </c>
      <c r="D104" s="82">
        <v>2099</v>
      </c>
      <c r="E104" s="82" t="s">
        <v>347</v>
      </c>
      <c r="F104" s="82">
        <v>1</v>
      </c>
      <c r="G104" s="77">
        <v>15</v>
      </c>
      <c r="H104" s="77">
        <v>1.5</v>
      </c>
      <c r="I104" s="77">
        <v>1</v>
      </c>
      <c r="J104" s="77" t="s">
        <v>349</v>
      </c>
      <c r="K104" s="82">
        <v>1</v>
      </c>
      <c r="L104" s="82">
        <v>1</v>
      </c>
      <c r="M104" s="82">
        <v>1</v>
      </c>
      <c r="N104" s="82">
        <v>1</v>
      </c>
      <c r="O104" s="82">
        <v>1</v>
      </c>
      <c r="P104" s="82">
        <v>2</v>
      </c>
      <c r="Q104" s="82">
        <v>1</v>
      </c>
      <c r="R104" s="82">
        <v>1</v>
      </c>
      <c r="S104" s="82">
        <v>1</v>
      </c>
      <c r="T104" s="82">
        <f>T103+0.3</f>
        <v>3.3</v>
      </c>
      <c r="U104" s="82">
        <v>1</v>
      </c>
    </row>
    <row r="105" spans="1:21" ht="16.5" customHeight="1" x14ac:dyDescent="0.3">
      <c r="A105" s="82" t="b">
        <v>1</v>
      </c>
      <c r="B105" s="82" t="s">
        <v>473</v>
      </c>
      <c r="C105" s="82">
        <v>100208002</v>
      </c>
      <c r="D105" s="82">
        <v>2100</v>
      </c>
      <c r="E105" s="82" t="s">
        <v>343</v>
      </c>
      <c r="F105" s="82">
        <v>1</v>
      </c>
      <c r="G105" s="82">
        <v>0.9</v>
      </c>
      <c r="H105" s="82">
        <v>1</v>
      </c>
      <c r="I105" s="82">
        <v>1</v>
      </c>
      <c r="J105" s="82">
        <v>1.1000000000000001</v>
      </c>
      <c r="K105" s="82">
        <v>1</v>
      </c>
      <c r="L105" s="82">
        <v>1</v>
      </c>
      <c r="M105" s="82">
        <v>1</v>
      </c>
      <c r="N105" s="82">
        <v>1</v>
      </c>
      <c r="O105" s="82">
        <v>1</v>
      </c>
      <c r="P105" s="82">
        <v>1</v>
      </c>
      <c r="Q105" s="82">
        <v>1</v>
      </c>
      <c r="R105" s="82">
        <v>1</v>
      </c>
      <c r="S105" s="82">
        <v>1</v>
      </c>
      <c r="T105" s="82">
        <v>2.9</v>
      </c>
      <c r="U105" s="82">
        <v>1</v>
      </c>
    </row>
    <row r="106" spans="1:21" ht="16.5" customHeight="1" x14ac:dyDescent="0.3">
      <c r="A106" s="82" t="b">
        <v>1</v>
      </c>
      <c r="B106" s="82" t="s">
        <v>474</v>
      </c>
      <c r="C106" s="82">
        <v>100308002</v>
      </c>
      <c r="D106" s="82">
        <v>2101</v>
      </c>
      <c r="E106" s="82" t="s">
        <v>347</v>
      </c>
      <c r="F106" s="82">
        <v>1</v>
      </c>
      <c r="G106" s="77">
        <v>15</v>
      </c>
      <c r="H106" s="77">
        <v>1.5</v>
      </c>
      <c r="I106" s="77">
        <v>1</v>
      </c>
      <c r="J106" s="77" t="s">
        <v>349</v>
      </c>
      <c r="K106" s="82">
        <v>1</v>
      </c>
      <c r="L106" s="82">
        <v>1</v>
      </c>
      <c r="M106" s="82">
        <v>1</v>
      </c>
      <c r="N106" s="82">
        <v>1</v>
      </c>
      <c r="O106" s="82">
        <v>1</v>
      </c>
      <c r="P106" s="82">
        <v>2</v>
      </c>
      <c r="Q106" s="82">
        <v>1</v>
      </c>
      <c r="R106" s="82">
        <v>1</v>
      </c>
      <c r="S106" s="82">
        <v>1</v>
      </c>
      <c r="T106" s="82">
        <f>T105+0.3</f>
        <v>3.1999999999999997</v>
      </c>
      <c r="U106" s="82">
        <v>1</v>
      </c>
    </row>
    <row r="107" spans="1:21" ht="16.5" customHeight="1" x14ac:dyDescent="0.3">
      <c r="A107" s="82" t="b">
        <v>1</v>
      </c>
      <c r="B107" s="82" t="s">
        <v>475</v>
      </c>
      <c r="C107" s="82">
        <v>100208003</v>
      </c>
      <c r="D107" s="82">
        <v>2102</v>
      </c>
      <c r="E107" s="82" t="s">
        <v>343</v>
      </c>
      <c r="F107" s="82">
        <v>1</v>
      </c>
      <c r="G107" s="82">
        <v>1.1499999999999999</v>
      </c>
      <c r="H107" s="82">
        <v>1</v>
      </c>
      <c r="I107" s="82">
        <v>1</v>
      </c>
      <c r="J107" s="82">
        <v>1.05</v>
      </c>
      <c r="K107" s="82">
        <v>1.05</v>
      </c>
      <c r="L107" s="82">
        <v>1</v>
      </c>
      <c r="M107" s="82">
        <v>1</v>
      </c>
      <c r="N107" s="82">
        <v>1</v>
      </c>
      <c r="O107" s="82">
        <v>1</v>
      </c>
      <c r="P107" s="82">
        <v>1</v>
      </c>
      <c r="Q107" s="82">
        <v>1</v>
      </c>
      <c r="R107" s="82">
        <v>1</v>
      </c>
      <c r="S107" s="82">
        <v>1</v>
      </c>
      <c r="T107" s="82">
        <v>2.2000000000000002</v>
      </c>
      <c r="U107" s="82">
        <v>1</v>
      </c>
    </row>
    <row r="108" spans="1:21" ht="16.5" customHeight="1" x14ac:dyDescent="0.3">
      <c r="A108" s="82" t="b">
        <v>1</v>
      </c>
      <c r="B108" s="82" t="s">
        <v>476</v>
      </c>
      <c r="C108" s="82">
        <v>100308003</v>
      </c>
      <c r="D108" s="82">
        <v>2103</v>
      </c>
      <c r="E108" s="82" t="s">
        <v>347</v>
      </c>
      <c r="F108" s="82">
        <v>1</v>
      </c>
      <c r="G108" s="77">
        <v>15</v>
      </c>
      <c r="H108" s="77">
        <v>1.5</v>
      </c>
      <c r="I108" s="77">
        <v>1</v>
      </c>
      <c r="J108" s="77" t="s">
        <v>349</v>
      </c>
      <c r="K108" s="82">
        <v>1.05</v>
      </c>
      <c r="L108" s="82">
        <v>1</v>
      </c>
      <c r="M108" s="82">
        <v>1</v>
      </c>
      <c r="N108" s="82">
        <v>1</v>
      </c>
      <c r="O108" s="82">
        <v>1</v>
      </c>
      <c r="P108" s="82">
        <v>2</v>
      </c>
      <c r="Q108" s="82">
        <v>1</v>
      </c>
      <c r="R108" s="82">
        <v>1</v>
      </c>
      <c r="S108" s="82">
        <v>1</v>
      </c>
      <c r="T108" s="82">
        <f>T107+0.3</f>
        <v>2.5</v>
      </c>
      <c r="U108" s="82">
        <v>1</v>
      </c>
    </row>
    <row r="109" spans="1:21" ht="16.5" customHeight="1" x14ac:dyDescent="0.3">
      <c r="A109" s="82" t="b">
        <v>1</v>
      </c>
      <c r="B109" s="82" t="s">
        <v>477</v>
      </c>
      <c r="C109" s="82">
        <v>100208004</v>
      </c>
      <c r="D109" s="82">
        <v>2104</v>
      </c>
      <c r="E109" s="82" t="s">
        <v>343</v>
      </c>
      <c r="F109" s="82">
        <v>1</v>
      </c>
      <c r="G109" s="82">
        <v>0.98</v>
      </c>
      <c r="H109" s="82">
        <v>1</v>
      </c>
      <c r="I109" s="82">
        <v>1</v>
      </c>
      <c r="J109" s="82">
        <v>1.1499999999999999</v>
      </c>
      <c r="K109" s="82">
        <v>1.05</v>
      </c>
      <c r="L109" s="82">
        <v>1</v>
      </c>
      <c r="M109" s="82">
        <v>1</v>
      </c>
      <c r="N109" s="82">
        <v>1</v>
      </c>
      <c r="O109" s="82">
        <v>1</v>
      </c>
      <c r="P109" s="82">
        <v>1</v>
      </c>
      <c r="Q109" s="82">
        <v>1</v>
      </c>
      <c r="R109" s="82">
        <v>1</v>
      </c>
      <c r="S109" s="82">
        <v>1</v>
      </c>
      <c r="T109" s="82">
        <v>2.15</v>
      </c>
      <c r="U109" s="82">
        <v>1</v>
      </c>
    </row>
    <row r="110" spans="1:21" ht="16.5" customHeight="1" x14ac:dyDescent="0.3">
      <c r="A110" s="82" t="b">
        <v>1</v>
      </c>
      <c r="B110" s="82" t="s">
        <v>478</v>
      </c>
      <c r="C110" s="82">
        <v>100308004</v>
      </c>
      <c r="D110" s="82">
        <v>2105</v>
      </c>
      <c r="E110" s="82" t="s">
        <v>347</v>
      </c>
      <c r="F110" s="82">
        <v>1</v>
      </c>
      <c r="G110" s="77">
        <v>15</v>
      </c>
      <c r="H110" s="77">
        <v>1.5</v>
      </c>
      <c r="I110" s="77">
        <v>1</v>
      </c>
      <c r="J110" s="77" t="s">
        <v>349</v>
      </c>
      <c r="K110" s="82">
        <v>1.05</v>
      </c>
      <c r="L110" s="82">
        <v>1</v>
      </c>
      <c r="M110" s="82">
        <v>1</v>
      </c>
      <c r="N110" s="82">
        <v>1</v>
      </c>
      <c r="O110" s="82">
        <v>1</v>
      </c>
      <c r="P110" s="82">
        <v>2</v>
      </c>
      <c r="Q110" s="82">
        <v>1</v>
      </c>
      <c r="R110" s="82">
        <v>1</v>
      </c>
      <c r="S110" s="82">
        <v>1</v>
      </c>
      <c r="T110" s="82">
        <f>T109+0.3</f>
        <v>2.4499999999999997</v>
      </c>
      <c r="U110" s="82">
        <v>1</v>
      </c>
    </row>
    <row r="111" spans="1:21" ht="16.5" customHeight="1" x14ac:dyDescent="0.3">
      <c r="A111" s="82" t="b">
        <v>1</v>
      </c>
      <c r="B111" s="82" t="s">
        <v>479</v>
      </c>
      <c r="C111" s="82">
        <v>100208005</v>
      </c>
      <c r="D111" s="82">
        <v>2106</v>
      </c>
      <c r="E111" s="82" t="s">
        <v>343</v>
      </c>
      <c r="F111" s="82">
        <v>1</v>
      </c>
      <c r="G111" s="82">
        <v>1.4</v>
      </c>
      <c r="H111" s="82">
        <v>2</v>
      </c>
      <c r="I111" s="82">
        <v>1</v>
      </c>
      <c r="J111" s="82">
        <v>0.91</v>
      </c>
      <c r="K111" s="82">
        <v>1.05</v>
      </c>
      <c r="L111" s="82">
        <v>1</v>
      </c>
      <c r="M111" s="82">
        <v>1</v>
      </c>
      <c r="N111" s="82">
        <v>1</v>
      </c>
      <c r="O111" s="82">
        <v>1</v>
      </c>
      <c r="P111" s="82">
        <v>1</v>
      </c>
      <c r="Q111" s="82">
        <v>1</v>
      </c>
      <c r="R111" s="82">
        <v>1</v>
      </c>
      <c r="S111" s="82">
        <v>1</v>
      </c>
      <c r="T111" s="82">
        <v>1.85</v>
      </c>
      <c r="U111" s="82">
        <v>1</v>
      </c>
    </row>
    <row r="112" spans="1:21" ht="16.5" customHeight="1" x14ac:dyDescent="0.3">
      <c r="A112" s="82" t="b">
        <v>1</v>
      </c>
      <c r="B112" s="82" t="s">
        <v>480</v>
      </c>
      <c r="C112" s="82">
        <v>100308005</v>
      </c>
      <c r="D112" s="82">
        <v>2107</v>
      </c>
      <c r="E112" s="82" t="s">
        <v>347</v>
      </c>
      <c r="F112" s="82">
        <v>1</v>
      </c>
      <c r="G112" s="77">
        <v>15</v>
      </c>
      <c r="H112" s="77">
        <v>1.5</v>
      </c>
      <c r="I112" s="77">
        <v>1</v>
      </c>
      <c r="J112" s="77" t="s">
        <v>349</v>
      </c>
      <c r="K112" s="82">
        <v>1.05</v>
      </c>
      <c r="L112" s="82">
        <v>1</v>
      </c>
      <c r="M112" s="82">
        <v>1</v>
      </c>
      <c r="N112" s="82">
        <v>1</v>
      </c>
      <c r="O112" s="82">
        <v>1</v>
      </c>
      <c r="P112" s="82">
        <v>2</v>
      </c>
      <c r="Q112" s="82">
        <v>1</v>
      </c>
      <c r="R112" s="82">
        <v>1</v>
      </c>
      <c r="S112" s="82">
        <v>1</v>
      </c>
      <c r="T112" s="82">
        <f>T111+0.3</f>
        <v>2.15</v>
      </c>
      <c r="U112" s="82">
        <v>1</v>
      </c>
    </row>
    <row r="113" spans="1:21" ht="16.5" customHeight="1" x14ac:dyDescent="0.3">
      <c r="A113" s="82" t="b">
        <v>1</v>
      </c>
      <c r="B113" s="82" t="s">
        <v>481</v>
      </c>
      <c r="C113" s="82">
        <v>100208006</v>
      </c>
      <c r="D113" s="82">
        <v>2108</v>
      </c>
      <c r="E113" s="82" t="s">
        <v>343</v>
      </c>
      <c r="F113" s="82">
        <v>1</v>
      </c>
      <c r="G113" s="82">
        <v>1.1000000000000001</v>
      </c>
      <c r="H113" s="82">
        <v>2</v>
      </c>
      <c r="I113" s="82">
        <v>1</v>
      </c>
      <c r="J113" s="82">
        <v>1.08</v>
      </c>
      <c r="K113" s="82">
        <v>1.05</v>
      </c>
      <c r="L113" s="82">
        <v>1</v>
      </c>
      <c r="M113" s="82">
        <v>1</v>
      </c>
      <c r="N113" s="82">
        <v>1</v>
      </c>
      <c r="O113" s="82">
        <v>1</v>
      </c>
      <c r="P113" s="82">
        <v>1</v>
      </c>
      <c r="Q113" s="82">
        <v>1</v>
      </c>
      <c r="R113" s="82">
        <v>1</v>
      </c>
      <c r="S113" s="82">
        <v>1</v>
      </c>
      <c r="T113" s="82">
        <v>2</v>
      </c>
      <c r="U113" s="82">
        <v>1</v>
      </c>
    </row>
    <row r="114" spans="1:21" ht="16.5" customHeight="1" x14ac:dyDescent="0.3">
      <c r="A114" s="82" t="b">
        <v>1</v>
      </c>
      <c r="B114" s="82" t="s">
        <v>482</v>
      </c>
      <c r="C114" s="82">
        <v>100308006</v>
      </c>
      <c r="D114" s="82">
        <v>2109</v>
      </c>
      <c r="E114" s="82" t="s">
        <v>347</v>
      </c>
      <c r="F114" s="82">
        <v>1</v>
      </c>
      <c r="G114" s="77">
        <v>15</v>
      </c>
      <c r="H114" s="77">
        <v>1.5</v>
      </c>
      <c r="I114" s="77">
        <v>1</v>
      </c>
      <c r="J114" s="77" t="s">
        <v>349</v>
      </c>
      <c r="K114" s="82">
        <v>1.05</v>
      </c>
      <c r="L114" s="82">
        <v>1</v>
      </c>
      <c r="M114" s="82">
        <v>1</v>
      </c>
      <c r="N114" s="82">
        <v>1</v>
      </c>
      <c r="O114" s="82">
        <v>1</v>
      </c>
      <c r="P114" s="82">
        <v>2</v>
      </c>
      <c r="Q114" s="82">
        <v>1</v>
      </c>
      <c r="R114" s="82">
        <v>1</v>
      </c>
      <c r="S114" s="82">
        <v>1</v>
      </c>
      <c r="T114" s="82">
        <f>T113+0.3</f>
        <v>2.2999999999999998</v>
      </c>
      <c r="U114" s="82">
        <v>1</v>
      </c>
    </row>
    <row r="115" spans="1:21" ht="16.5" customHeight="1" x14ac:dyDescent="0.3">
      <c r="A115" s="82" t="b">
        <v>1</v>
      </c>
      <c r="B115" s="82" t="s">
        <v>483</v>
      </c>
      <c r="C115" s="82">
        <v>100408001</v>
      </c>
      <c r="D115" s="82">
        <v>2110</v>
      </c>
      <c r="E115" s="82" t="s">
        <v>368</v>
      </c>
      <c r="F115" s="82">
        <v>1</v>
      </c>
      <c r="G115" s="77">
        <v>15</v>
      </c>
      <c r="H115" s="77">
        <v>2</v>
      </c>
      <c r="I115" s="77">
        <v>1</v>
      </c>
      <c r="J115" s="77" t="s">
        <v>350</v>
      </c>
      <c r="K115" s="82">
        <v>1.1000000000000001</v>
      </c>
      <c r="L115" s="82">
        <v>1</v>
      </c>
      <c r="M115" s="82">
        <v>1</v>
      </c>
      <c r="N115" s="82">
        <v>1</v>
      </c>
      <c r="O115" s="82">
        <v>1</v>
      </c>
      <c r="P115" s="82">
        <v>3</v>
      </c>
      <c r="Q115" s="82">
        <v>1</v>
      </c>
      <c r="R115" s="82">
        <v>1</v>
      </c>
      <c r="S115" s="82">
        <v>1</v>
      </c>
      <c r="T115" s="82">
        <v>2</v>
      </c>
      <c r="U115" s="82">
        <v>1</v>
      </c>
    </row>
    <row r="116" spans="1:21" ht="16.5" customHeight="1" x14ac:dyDescent="0.3">
      <c r="A116" s="82" t="b">
        <v>1</v>
      </c>
      <c r="B116" s="82" t="s">
        <v>484</v>
      </c>
      <c r="C116" s="82">
        <v>100508001</v>
      </c>
      <c r="D116" s="82">
        <v>2111</v>
      </c>
      <c r="E116" s="82" t="s">
        <v>371</v>
      </c>
      <c r="F116" s="82">
        <v>1</v>
      </c>
      <c r="G116" s="77" t="s">
        <v>372</v>
      </c>
      <c r="H116" s="77">
        <v>1</v>
      </c>
      <c r="I116" s="77">
        <v>1</v>
      </c>
      <c r="J116" s="77" t="s">
        <v>369</v>
      </c>
      <c r="K116" s="82">
        <v>1.1000000000000001</v>
      </c>
      <c r="L116" s="82">
        <v>1</v>
      </c>
      <c r="M116" s="82">
        <v>1</v>
      </c>
      <c r="N116" s="82">
        <v>1</v>
      </c>
      <c r="O116" s="82">
        <v>1</v>
      </c>
      <c r="P116" s="82">
        <v>5</v>
      </c>
      <c r="Q116" s="82">
        <v>1</v>
      </c>
      <c r="R116" s="82">
        <v>1</v>
      </c>
      <c r="S116" s="82">
        <v>1</v>
      </c>
      <c r="T116" s="82">
        <v>2</v>
      </c>
      <c r="U116" s="82">
        <v>1</v>
      </c>
    </row>
    <row r="117" spans="1:21" ht="16.5" customHeight="1" x14ac:dyDescent="0.3">
      <c r="A117" s="84" t="b">
        <v>1</v>
      </c>
      <c r="B117" s="85" t="s">
        <v>40</v>
      </c>
      <c r="C117" s="86">
        <v>100806001</v>
      </c>
      <c r="D117" s="84">
        <v>2083</v>
      </c>
      <c r="E117" s="84" t="s">
        <v>371</v>
      </c>
      <c r="F117" s="84">
        <v>1</v>
      </c>
      <c r="G117" s="87" t="s">
        <v>485</v>
      </c>
      <c r="H117" s="87">
        <v>1</v>
      </c>
      <c r="I117" s="87">
        <v>1</v>
      </c>
      <c r="J117" s="87" t="s">
        <v>486</v>
      </c>
      <c r="K117" s="84">
        <v>1</v>
      </c>
      <c r="L117" s="84">
        <v>1</v>
      </c>
      <c r="M117" s="84">
        <v>1</v>
      </c>
      <c r="N117" s="84">
        <v>1</v>
      </c>
      <c r="O117" s="84">
        <v>1</v>
      </c>
      <c r="P117" s="84">
        <v>5</v>
      </c>
      <c r="Q117" s="84">
        <v>1</v>
      </c>
      <c r="R117" s="84">
        <v>1</v>
      </c>
      <c r="S117" s="84">
        <v>1</v>
      </c>
      <c r="T117" s="84">
        <v>2</v>
      </c>
      <c r="U117" s="84">
        <v>1</v>
      </c>
    </row>
    <row r="118" spans="1:21" ht="16.5" customHeight="1" x14ac:dyDescent="0.3">
      <c r="A118" s="87" t="b">
        <v>1</v>
      </c>
      <c r="B118" s="85" t="s">
        <v>41</v>
      </c>
      <c r="C118" s="86">
        <v>100802001</v>
      </c>
      <c r="D118" s="87">
        <v>2025</v>
      </c>
      <c r="E118" s="87" t="s">
        <v>371</v>
      </c>
      <c r="F118" s="87">
        <v>1</v>
      </c>
      <c r="G118" s="87" t="s">
        <v>372</v>
      </c>
      <c r="H118" s="87">
        <v>2</v>
      </c>
      <c r="I118" s="87">
        <v>1</v>
      </c>
      <c r="J118" s="87" t="s">
        <v>369</v>
      </c>
      <c r="K118" s="84">
        <v>1</v>
      </c>
      <c r="L118" s="87">
        <v>1</v>
      </c>
      <c r="M118" s="87">
        <v>1</v>
      </c>
      <c r="N118" s="87">
        <v>1</v>
      </c>
      <c r="O118" s="87">
        <v>1</v>
      </c>
      <c r="P118" s="87" t="s">
        <v>373</v>
      </c>
      <c r="Q118" s="87">
        <v>1</v>
      </c>
      <c r="R118" s="87">
        <v>1</v>
      </c>
      <c r="S118" s="87">
        <v>1</v>
      </c>
      <c r="T118" s="87" t="s">
        <v>350</v>
      </c>
      <c r="U118" s="87">
        <v>1</v>
      </c>
    </row>
    <row r="119" spans="1:21" ht="16.5" customHeight="1" x14ac:dyDescent="0.3">
      <c r="A119" s="84" t="b">
        <v>1</v>
      </c>
      <c r="B119" s="85" t="s">
        <v>42</v>
      </c>
      <c r="C119" s="86">
        <v>100807001</v>
      </c>
      <c r="D119" s="84">
        <v>2097</v>
      </c>
      <c r="E119" s="84" t="s">
        <v>371</v>
      </c>
      <c r="F119" s="87">
        <v>1</v>
      </c>
      <c r="G119" s="87" t="s">
        <v>487</v>
      </c>
      <c r="H119" s="87">
        <v>1</v>
      </c>
      <c r="I119" s="87">
        <v>1</v>
      </c>
      <c r="J119" s="87" t="s">
        <v>488</v>
      </c>
      <c r="K119" s="84">
        <v>1</v>
      </c>
      <c r="L119" s="84">
        <v>1</v>
      </c>
      <c r="M119" s="84">
        <v>1</v>
      </c>
      <c r="N119" s="84">
        <v>1</v>
      </c>
      <c r="O119" s="84">
        <v>1</v>
      </c>
      <c r="P119" s="84">
        <v>5</v>
      </c>
      <c r="Q119" s="84">
        <v>1</v>
      </c>
      <c r="R119" s="84">
        <v>1</v>
      </c>
      <c r="S119" s="84">
        <v>1</v>
      </c>
      <c r="T119" s="84">
        <v>2</v>
      </c>
      <c r="U119" s="84">
        <v>1</v>
      </c>
    </row>
  </sheetData>
  <autoFilter ref="B2:U119"/>
  <phoneticPr fontId="1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177"/>
  <sheetViews>
    <sheetView zoomScale="115" zoomScaleNormal="115" workbookViewId="0">
      <pane xSplit="4" ySplit="5" topLeftCell="N15" activePane="bottomRight" state="frozen"/>
      <selection pane="topRight" activeCell="E1" sqref="E1"/>
      <selection pane="bottomLeft" activeCell="A6" sqref="A6"/>
      <selection pane="bottomRight" activeCell="S2" sqref="S2"/>
    </sheetView>
  </sheetViews>
  <sheetFormatPr defaultRowHeight="12" x14ac:dyDescent="0.3"/>
  <cols>
    <col min="1" max="1" width="9" style="10"/>
    <col min="2" max="2" width="16.75" style="10" customWidth="1"/>
    <col min="3" max="3" width="19.375" style="10" customWidth="1"/>
    <col min="4" max="4" width="17.5" style="10" customWidth="1"/>
    <col min="5" max="5" width="12.625" style="10" customWidth="1"/>
    <col min="6" max="6" width="12.25" style="10" customWidth="1"/>
    <col min="7" max="8" width="13.375" style="10" customWidth="1"/>
    <col min="9" max="9" width="20.375" style="10" customWidth="1"/>
    <col min="10" max="10" width="13.625" style="10" customWidth="1"/>
    <col min="11" max="11" width="16.125" style="10" customWidth="1"/>
    <col min="12" max="12" width="16.625" style="10" customWidth="1"/>
    <col min="13" max="13" width="19.375" style="10" customWidth="1"/>
    <col min="14" max="16" width="14.625" style="10" customWidth="1"/>
    <col min="17" max="17" width="15.375" style="10" bestFit="1" customWidth="1"/>
    <col min="18" max="18" width="15.625" style="10" customWidth="1"/>
    <col min="19" max="19" width="18" style="10" customWidth="1"/>
    <col min="20" max="20" width="16.5" style="10" customWidth="1"/>
    <col min="21" max="258" width="9" style="10"/>
    <col min="259" max="259" width="11.375" style="10" bestFit="1" customWidth="1"/>
    <col min="260" max="260" width="10.25" style="10" bestFit="1" customWidth="1"/>
    <col min="261" max="261" width="8.75" style="10" bestFit="1" customWidth="1"/>
    <col min="262" max="262" width="9.25" style="10" bestFit="1" customWidth="1"/>
    <col min="263" max="264" width="10.875" style="10" bestFit="1" customWidth="1"/>
    <col min="265" max="265" width="13.75" style="10" bestFit="1" customWidth="1"/>
    <col min="266" max="266" width="9.75" style="10" bestFit="1" customWidth="1"/>
    <col min="267" max="267" width="13.625" style="10" bestFit="1" customWidth="1"/>
    <col min="268" max="268" width="12.125" style="10" bestFit="1" customWidth="1"/>
    <col min="269" max="269" width="15.375" style="10" bestFit="1" customWidth="1"/>
    <col min="270" max="270" width="14.25" style="10" bestFit="1" customWidth="1"/>
    <col min="271" max="274" width="9" style="10"/>
    <col min="275" max="275" width="10.625" style="10" bestFit="1" customWidth="1"/>
    <col min="276" max="276" width="15.375" style="10" customWidth="1"/>
    <col min="277" max="514" width="9" style="10"/>
    <col min="515" max="515" width="11.375" style="10" bestFit="1" customWidth="1"/>
    <col min="516" max="516" width="10.25" style="10" bestFit="1" customWidth="1"/>
    <col min="517" max="517" width="8.75" style="10" bestFit="1" customWidth="1"/>
    <col min="518" max="518" width="9.25" style="10" bestFit="1" customWidth="1"/>
    <col min="519" max="520" width="10.875" style="10" bestFit="1" customWidth="1"/>
    <col min="521" max="521" width="13.75" style="10" bestFit="1" customWidth="1"/>
    <col min="522" max="522" width="9.75" style="10" bestFit="1" customWidth="1"/>
    <col min="523" max="523" width="13.625" style="10" bestFit="1" customWidth="1"/>
    <col min="524" max="524" width="12.125" style="10" bestFit="1" customWidth="1"/>
    <col min="525" max="525" width="15.375" style="10" bestFit="1" customWidth="1"/>
    <col min="526" max="526" width="14.25" style="10" bestFit="1" customWidth="1"/>
    <col min="527" max="530" width="9" style="10"/>
    <col min="531" max="531" width="10.625" style="10" bestFit="1" customWidth="1"/>
    <col min="532" max="532" width="15.375" style="10" customWidth="1"/>
    <col min="533" max="770" width="9" style="10"/>
    <col min="771" max="771" width="11.375" style="10" bestFit="1" customWidth="1"/>
    <col min="772" max="772" width="10.25" style="10" bestFit="1" customWidth="1"/>
    <col min="773" max="773" width="8.75" style="10" bestFit="1" customWidth="1"/>
    <col min="774" max="774" width="9.25" style="10" bestFit="1" customWidth="1"/>
    <col min="775" max="776" width="10.875" style="10" bestFit="1" customWidth="1"/>
    <col min="777" max="777" width="13.75" style="10" bestFit="1" customWidth="1"/>
    <col min="778" max="778" width="9.75" style="10" bestFit="1" customWidth="1"/>
    <col min="779" max="779" width="13.625" style="10" bestFit="1" customWidth="1"/>
    <col min="780" max="780" width="12.125" style="10" bestFit="1" customWidth="1"/>
    <col min="781" max="781" width="15.375" style="10" bestFit="1" customWidth="1"/>
    <col min="782" max="782" width="14.25" style="10" bestFit="1" customWidth="1"/>
    <col min="783" max="786" width="9" style="10"/>
    <col min="787" max="787" width="10.625" style="10" bestFit="1" customWidth="1"/>
    <col min="788" max="788" width="15.375" style="10" customWidth="1"/>
    <col min="789" max="1026" width="9" style="10"/>
    <col min="1027" max="1027" width="11.375" style="10" bestFit="1" customWidth="1"/>
    <col min="1028" max="1028" width="10.25" style="10" bestFit="1" customWidth="1"/>
    <col min="1029" max="1029" width="8.75" style="10" bestFit="1" customWidth="1"/>
    <col min="1030" max="1030" width="9.25" style="10" bestFit="1" customWidth="1"/>
    <col min="1031" max="1032" width="10.875" style="10" bestFit="1" customWidth="1"/>
    <col min="1033" max="1033" width="13.75" style="10" bestFit="1" customWidth="1"/>
    <col min="1034" max="1034" width="9.75" style="10" bestFit="1" customWidth="1"/>
    <col min="1035" max="1035" width="13.625" style="10" bestFit="1" customWidth="1"/>
    <col min="1036" max="1036" width="12.125" style="10" bestFit="1" customWidth="1"/>
    <col min="1037" max="1037" width="15.375" style="10" bestFit="1" customWidth="1"/>
    <col min="1038" max="1038" width="14.25" style="10" bestFit="1" customWidth="1"/>
    <col min="1039" max="1042" width="9" style="10"/>
    <col min="1043" max="1043" width="10.625" style="10" bestFit="1" customWidth="1"/>
    <col min="1044" max="1044" width="15.375" style="10" customWidth="1"/>
    <col min="1045" max="1282" width="9" style="10"/>
    <col min="1283" max="1283" width="11.375" style="10" bestFit="1" customWidth="1"/>
    <col min="1284" max="1284" width="10.25" style="10" bestFit="1" customWidth="1"/>
    <col min="1285" max="1285" width="8.75" style="10" bestFit="1" customWidth="1"/>
    <col min="1286" max="1286" width="9.25" style="10" bestFit="1" customWidth="1"/>
    <col min="1287" max="1288" width="10.875" style="10" bestFit="1" customWidth="1"/>
    <col min="1289" max="1289" width="13.75" style="10" bestFit="1" customWidth="1"/>
    <col min="1290" max="1290" width="9.75" style="10" bestFit="1" customWidth="1"/>
    <col min="1291" max="1291" width="13.625" style="10" bestFit="1" customWidth="1"/>
    <col min="1292" max="1292" width="12.125" style="10" bestFit="1" customWidth="1"/>
    <col min="1293" max="1293" width="15.375" style="10" bestFit="1" customWidth="1"/>
    <col min="1294" max="1294" width="14.25" style="10" bestFit="1" customWidth="1"/>
    <col min="1295" max="1298" width="9" style="10"/>
    <col min="1299" max="1299" width="10.625" style="10" bestFit="1" customWidth="1"/>
    <col min="1300" max="1300" width="15.375" style="10" customWidth="1"/>
    <col min="1301" max="1538" width="9" style="10"/>
    <col min="1539" max="1539" width="11.375" style="10" bestFit="1" customWidth="1"/>
    <col min="1540" max="1540" width="10.25" style="10" bestFit="1" customWidth="1"/>
    <col min="1541" max="1541" width="8.75" style="10" bestFit="1" customWidth="1"/>
    <col min="1542" max="1542" width="9.25" style="10" bestFit="1" customWidth="1"/>
    <col min="1543" max="1544" width="10.875" style="10" bestFit="1" customWidth="1"/>
    <col min="1545" max="1545" width="13.75" style="10" bestFit="1" customWidth="1"/>
    <col min="1546" max="1546" width="9.75" style="10" bestFit="1" customWidth="1"/>
    <col min="1547" max="1547" width="13.625" style="10" bestFit="1" customWidth="1"/>
    <col min="1548" max="1548" width="12.125" style="10" bestFit="1" customWidth="1"/>
    <col min="1549" max="1549" width="15.375" style="10" bestFit="1" customWidth="1"/>
    <col min="1550" max="1550" width="14.25" style="10" bestFit="1" customWidth="1"/>
    <col min="1551" max="1554" width="9" style="10"/>
    <col min="1555" max="1555" width="10.625" style="10" bestFit="1" customWidth="1"/>
    <col min="1556" max="1556" width="15.375" style="10" customWidth="1"/>
    <col min="1557" max="1794" width="9" style="10"/>
    <col min="1795" max="1795" width="11.375" style="10" bestFit="1" customWidth="1"/>
    <col min="1796" max="1796" width="10.25" style="10" bestFit="1" customWidth="1"/>
    <col min="1797" max="1797" width="8.75" style="10" bestFit="1" customWidth="1"/>
    <col min="1798" max="1798" width="9.25" style="10" bestFit="1" customWidth="1"/>
    <col min="1799" max="1800" width="10.875" style="10" bestFit="1" customWidth="1"/>
    <col min="1801" max="1801" width="13.75" style="10" bestFit="1" customWidth="1"/>
    <col min="1802" max="1802" width="9.75" style="10" bestFit="1" customWidth="1"/>
    <col min="1803" max="1803" width="13.625" style="10" bestFit="1" customWidth="1"/>
    <col min="1804" max="1804" width="12.125" style="10" bestFit="1" customWidth="1"/>
    <col min="1805" max="1805" width="15.375" style="10" bestFit="1" customWidth="1"/>
    <col min="1806" max="1806" width="14.25" style="10" bestFit="1" customWidth="1"/>
    <col min="1807" max="1810" width="9" style="10"/>
    <col min="1811" max="1811" width="10.625" style="10" bestFit="1" customWidth="1"/>
    <col min="1812" max="1812" width="15.375" style="10" customWidth="1"/>
    <col min="1813" max="2050" width="9" style="10"/>
    <col min="2051" max="2051" width="11.375" style="10" bestFit="1" customWidth="1"/>
    <col min="2052" max="2052" width="10.25" style="10" bestFit="1" customWidth="1"/>
    <col min="2053" max="2053" width="8.75" style="10" bestFit="1" customWidth="1"/>
    <col min="2054" max="2054" width="9.25" style="10" bestFit="1" customWidth="1"/>
    <col min="2055" max="2056" width="10.875" style="10" bestFit="1" customWidth="1"/>
    <col min="2057" max="2057" width="13.75" style="10" bestFit="1" customWidth="1"/>
    <col min="2058" max="2058" width="9.75" style="10" bestFit="1" customWidth="1"/>
    <col min="2059" max="2059" width="13.625" style="10" bestFit="1" customWidth="1"/>
    <col min="2060" max="2060" width="12.125" style="10" bestFit="1" customWidth="1"/>
    <col min="2061" max="2061" width="15.375" style="10" bestFit="1" customWidth="1"/>
    <col min="2062" max="2062" width="14.25" style="10" bestFit="1" customWidth="1"/>
    <col min="2063" max="2066" width="9" style="10"/>
    <col min="2067" max="2067" width="10.625" style="10" bestFit="1" customWidth="1"/>
    <col min="2068" max="2068" width="15.375" style="10" customWidth="1"/>
    <col min="2069" max="2306" width="9" style="10"/>
    <col min="2307" max="2307" width="11.375" style="10" bestFit="1" customWidth="1"/>
    <col min="2308" max="2308" width="10.25" style="10" bestFit="1" customWidth="1"/>
    <col min="2309" max="2309" width="8.75" style="10" bestFit="1" customWidth="1"/>
    <col min="2310" max="2310" width="9.25" style="10" bestFit="1" customWidth="1"/>
    <col min="2311" max="2312" width="10.875" style="10" bestFit="1" customWidth="1"/>
    <col min="2313" max="2313" width="13.75" style="10" bestFit="1" customWidth="1"/>
    <col min="2314" max="2314" width="9.75" style="10" bestFit="1" customWidth="1"/>
    <col min="2315" max="2315" width="13.625" style="10" bestFit="1" customWidth="1"/>
    <col min="2316" max="2316" width="12.125" style="10" bestFit="1" customWidth="1"/>
    <col min="2317" max="2317" width="15.375" style="10" bestFit="1" customWidth="1"/>
    <col min="2318" max="2318" width="14.25" style="10" bestFit="1" customWidth="1"/>
    <col min="2319" max="2322" width="9" style="10"/>
    <col min="2323" max="2323" width="10.625" style="10" bestFit="1" customWidth="1"/>
    <col min="2324" max="2324" width="15.375" style="10" customWidth="1"/>
    <col min="2325" max="2562" width="9" style="10"/>
    <col min="2563" max="2563" width="11.375" style="10" bestFit="1" customWidth="1"/>
    <col min="2564" max="2564" width="10.25" style="10" bestFit="1" customWidth="1"/>
    <col min="2565" max="2565" width="8.75" style="10" bestFit="1" customWidth="1"/>
    <col min="2566" max="2566" width="9.25" style="10" bestFit="1" customWidth="1"/>
    <col min="2567" max="2568" width="10.875" style="10" bestFit="1" customWidth="1"/>
    <col min="2569" max="2569" width="13.75" style="10" bestFit="1" customWidth="1"/>
    <col min="2570" max="2570" width="9.75" style="10" bestFit="1" customWidth="1"/>
    <col min="2571" max="2571" width="13.625" style="10" bestFit="1" customWidth="1"/>
    <col min="2572" max="2572" width="12.125" style="10" bestFit="1" customWidth="1"/>
    <col min="2573" max="2573" width="15.375" style="10" bestFit="1" customWidth="1"/>
    <col min="2574" max="2574" width="14.25" style="10" bestFit="1" customWidth="1"/>
    <col min="2575" max="2578" width="9" style="10"/>
    <col min="2579" max="2579" width="10.625" style="10" bestFit="1" customWidth="1"/>
    <col min="2580" max="2580" width="15.375" style="10" customWidth="1"/>
    <col min="2581" max="2818" width="9" style="10"/>
    <col min="2819" max="2819" width="11.375" style="10" bestFit="1" customWidth="1"/>
    <col min="2820" max="2820" width="10.25" style="10" bestFit="1" customWidth="1"/>
    <col min="2821" max="2821" width="8.75" style="10" bestFit="1" customWidth="1"/>
    <col min="2822" max="2822" width="9.25" style="10" bestFit="1" customWidth="1"/>
    <col min="2823" max="2824" width="10.875" style="10" bestFit="1" customWidth="1"/>
    <col min="2825" max="2825" width="13.75" style="10" bestFit="1" customWidth="1"/>
    <col min="2826" max="2826" width="9.75" style="10" bestFit="1" customWidth="1"/>
    <col min="2827" max="2827" width="13.625" style="10" bestFit="1" customWidth="1"/>
    <col min="2828" max="2828" width="12.125" style="10" bestFit="1" customWidth="1"/>
    <col min="2829" max="2829" width="15.375" style="10" bestFit="1" customWidth="1"/>
    <col min="2830" max="2830" width="14.25" style="10" bestFit="1" customWidth="1"/>
    <col min="2831" max="2834" width="9" style="10"/>
    <col min="2835" max="2835" width="10.625" style="10" bestFit="1" customWidth="1"/>
    <col min="2836" max="2836" width="15.375" style="10" customWidth="1"/>
    <col min="2837" max="3074" width="9" style="10"/>
    <col min="3075" max="3075" width="11.375" style="10" bestFit="1" customWidth="1"/>
    <col min="3076" max="3076" width="10.25" style="10" bestFit="1" customWidth="1"/>
    <col min="3077" max="3077" width="8.75" style="10" bestFit="1" customWidth="1"/>
    <col min="3078" max="3078" width="9.25" style="10" bestFit="1" customWidth="1"/>
    <col min="3079" max="3080" width="10.875" style="10" bestFit="1" customWidth="1"/>
    <col min="3081" max="3081" width="13.75" style="10" bestFit="1" customWidth="1"/>
    <col min="3082" max="3082" width="9.75" style="10" bestFit="1" customWidth="1"/>
    <col min="3083" max="3083" width="13.625" style="10" bestFit="1" customWidth="1"/>
    <col min="3084" max="3084" width="12.125" style="10" bestFit="1" customWidth="1"/>
    <col min="3085" max="3085" width="15.375" style="10" bestFit="1" customWidth="1"/>
    <col min="3086" max="3086" width="14.25" style="10" bestFit="1" customWidth="1"/>
    <col min="3087" max="3090" width="9" style="10"/>
    <col min="3091" max="3091" width="10.625" style="10" bestFit="1" customWidth="1"/>
    <col min="3092" max="3092" width="15.375" style="10" customWidth="1"/>
    <col min="3093" max="3330" width="9" style="10"/>
    <col min="3331" max="3331" width="11.375" style="10" bestFit="1" customWidth="1"/>
    <col min="3332" max="3332" width="10.25" style="10" bestFit="1" customWidth="1"/>
    <col min="3333" max="3333" width="8.75" style="10" bestFit="1" customWidth="1"/>
    <col min="3334" max="3334" width="9.25" style="10" bestFit="1" customWidth="1"/>
    <col min="3335" max="3336" width="10.875" style="10" bestFit="1" customWidth="1"/>
    <col min="3337" max="3337" width="13.75" style="10" bestFit="1" customWidth="1"/>
    <col min="3338" max="3338" width="9.75" style="10" bestFit="1" customWidth="1"/>
    <col min="3339" max="3339" width="13.625" style="10" bestFit="1" customWidth="1"/>
    <col min="3340" max="3340" width="12.125" style="10" bestFit="1" customWidth="1"/>
    <col min="3341" max="3341" width="15.375" style="10" bestFit="1" customWidth="1"/>
    <col min="3342" max="3342" width="14.25" style="10" bestFit="1" customWidth="1"/>
    <col min="3343" max="3346" width="9" style="10"/>
    <col min="3347" max="3347" width="10.625" style="10" bestFit="1" customWidth="1"/>
    <col min="3348" max="3348" width="15.375" style="10" customWidth="1"/>
    <col min="3349" max="3586" width="9" style="10"/>
    <col min="3587" max="3587" width="11.375" style="10" bestFit="1" customWidth="1"/>
    <col min="3588" max="3588" width="10.25" style="10" bestFit="1" customWidth="1"/>
    <col min="3589" max="3589" width="8.75" style="10" bestFit="1" customWidth="1"/>
    <col min="3590" max="3590" width="9.25" style="10" bestFit="1" customWidth="1"/>
    <col min="3591" max="3592" width="10.875" style="10" bestFit="1" customWidth="1"/>
    <col min="3593" max="3593" width="13.75" style="10" bestFit="1" customWidth="1"/>
    <col min="3594" max="3594" width="9.75" style="10" bestFit="1" customWidth="1"/>
    <col min="3595" max="3595" width="13.625" style="10" bestFit="1" customWidth="1"/>
    <col min="3596" max="3596" width="12.125" style="10" bestFit="1" customWidth="1"/>
    <col min="3597" max="3597" width="15.375" style="10" bestFit="1" customWidth="1"/>
    <col min="3598" max="3598" width="14.25" style="10" bestFit="1" customWidth="1"/>
    <col min="3599" max="3602" width="9" style="10"/>
    <col min="3603" max="3603" width="10.625" style="10" bestFit="1" customWidth="1"/>
    <col min="3604" max="3604" width="15.375" style="10" customWidth="1"/>
    <col min="3605" max="3842" width="9" style="10"/>
    <col min="3843" max="3843" width="11.375" style="10" bestFit="1" customWidth="1"/>
    <col min="3844" max="3844" width="10.25" style="10" bestFit="1" customWidth="1"/>
    <col min="3845" max="3845" width="8.75" style="10" bestFit="1" customWidth="1"/>
    <col min="3846" max="3846" width="9.25" style="10" bestFit="1" customWidth="1"/>
    <col min="3847" max="3848" width="10.875" style="10" bestFit="1" customWidth="1"/>
    <col min="3849" max="3849" width="13.75" style="10" bestFit="1" customWidth="1"/>
    <col min="3850" max="3850" width="9.75" style="10" bestFit="1" customWidth="1"/>
    <col min="3851" max="3851" width="13.625" style="10" bestFit="1" customWidth="1"/>
    <col min="3852" max="3852" width="12.125" style="10" bestFit="1" customWidth="1"/>
    <col min="3853" max="3853" width="15.375" style="10" bestFit="1" customWidth="1"/>
    <col min="3854" max="3854" width="14.25" style="10" bestFit="1" customWidth="1"/>
    <col min="3855" max="3858" width="9" style="10"/>
    <col min="3859" max="3859" width="10.625" style="10" bestFit="1" customWidth="1"/>
    <col min="3860" max="3860" width="15.375" style="10" customWidth="1"/>
    <col min="3861" max="4098" width="9" style="10"/>
    <col min="4099" max="4099" width="11.375" style="10" bestFit="1" customWidth="1"/>
    <col min="4100" max="4100" width="10.25" style="10" bestFit="1" customWidth="1"/>
    <col min="4101" max="4101" width="8.75" style="10" bestFit="1" customWidth="1"/>
    <col min="4102" max="4102" width="9.25" style="10" bestFit="1" customWidth="1"/>
    <col min="4103" max="4104" width="10.875" style="10" bestFit="1" customWidth="1"/>
    <col min="4105" max="4105" width="13.75" style="10" bestFit="1" customWidth="1"/>
    <col min="4106" max="4106" width="9.75" style="10" bestFit="1" customWidth="1"/>
    <col min="4107" max="4107" width="13.625" style="10" bestFit="1" customWidth="1"/>
    <col min="4108" max="4108" width="12.125" style="10" bestFit="1" customWidth="1"/>
    <col min="4109" max="4109" width="15.375" style="10" bestFit="1" customWidth="1"/>
    <col min="4110" max="4110" width="14.25" style="10" bestFit="1" customWidth="1"/>
    <col min="4111" max="4114" width="9" style="10"/>
    <col min="4115" max="4115" width="10.625" style="10" bestFit="1" customWidth="1"/>
    <col min="4116" max="4116" width="15.375" style="10" customWidth="1"/>
    <col min="4117" max="4354" width="9" style="10"/>
    <col min="4355" max="4355" width="11.375" style="10" bestFit="1" customWidth="1"/>
    <col min="4356" max="4356" width="10.25" style="10" bestFit="1" customWidth="1"/>
    <col min="4357" max="4357" width="8.75" style="10" bestFit="1" customWidth="1"/>
    <col min="4358" max="4358" width="9.25" style="10" bestFit="1" customWidth="1"/>
    <col min="4359" max="4360" width="10.875" style="10" bestFit="1" customWidth="1"/>
    <col min="4361" max="4361" width="13.75" style="10" bestFit="1" customWidth="1"/>
    <col min="4362" max="4362" width="9.75" style="10" bestFit="1" customWidth="1"/>
    <col min="4363" max="4363" width="13.625" style="10" bestFit="1" customWidth="1"/>
    <col min="4364" max="4364" width="12.125" style="10" bestFit="1" customWidth="1"/>
    <col min="4365" max="4365" width="15.375" style="10" bestFit="1" customWidth="1"/>
    <col min="4366" max="4366" width="14.25" style="10" bestFit="1" customWidth="1"/>
    <col min="4367" max="4370" width="9" style="10"/>
    <col min="4371" max="4371" width="10.625" style="10" bestFit="1" customWidth="1"/>
    <col min="4372" max="4372" width="15.375" style="10" customWidth="1"/>
    <col min="4373" max="4610" width="9" style="10"/>
    <col min="4611" max="4611" width="11.375" style="10" bestFit="1" customWidth="1"/>
    <col min="4612" max="4612" width="10.25" style="10" bestFit="1" customWidth="1"/>
    <col min="4613" max="4613" width="8.75" style="10" bestFit="1" customWidth="1"/>
    <col min="4614" max="4614" width="9.25" style="10" bestFit="1" customWidth="1"/>
    <col min="4615" max="4616" width="10.875" style="10" bestFit="1" customWidth="1"/>
    <col min="4617" max="4617" width="13.75" style="10" bestFit="1" customWidth="1"/>
    <col min="4618" max="4618" width="9.75" style="10" bestFit="1" customWidth="1"/>
    <col min="4619" max="4619" width="13.625" style="10" bestFit="1" customWidth="1"/>
    <col min="4620" max="4620" width="12.125" style="10" bestFit="1" customWidth="1"/>
    <col min="4621" max="4621" width="15.375" style="10" bestFit="1" customWidth="1"/>
    <col min="4622" max="4622" width="14.25" style="10" bestFit="1" customWidth="1"/>
    <col min="4623" max="4626" width="9" style="10"/>
    <col min="4627" max="4627" width="10.625" style="10" bestFit="1" customWidth="1"/>
    <col min="4628" max="4628" width="15.375" style="10" customWidth="1"/>
    <col min="4629" max="4866" width="9" style="10"/>
    <col min="4867" max="4867" width="11.375" style="10" bestFit="1" customWidth="1"/>
    <col min="4868" max="4868" width="10.25" style="10" bestFit="1" customWidth="1"/>
    <col min="4869" max="4869" width="8.75" style="10" bestFit="1" customWidth="1"/>
    <col min="4870" max="4870" width="9.25" style="10" bestFit="1" customWidth="1"/>
    <col min="4871" max="4872" width="10.875" style="10" bestFit="1" customWidth="1"/>
    <col min="4873" max="4873" width="13.75" style="10" bestFit="1" customWidth="1"/>
    <col min="4874" max="4874" width="9.75" style="10" bestFit="1" customWidth="1"/>
    <col min="4875" max="4875" width="13.625" style="10" bestFit="1" customWidth="1"/>
    <col min="4876" max="4876" width="12.125" style="10" bestFit="1" customWidth="1"/>
    <col min="4877" max="4877" width="15.375" style="10" bestFit="1" customWidth="1"/>
    <col min="4878" max="4878" width="14.25" style="10" bestFit="1" customWidth="1"/>
    <col min="4879" max="4882" width="9" style="10"/>
    <col min="4883" max="4883" width="10.625" style="10" bestFit="1" customWidth="1"/>
    <col min="4884" max="4884" width="15.375" style="10" customWidth="1"/>
    <col min="4885" max="5122" width="9" style="10"/>
    <col min="5123" max="5123" width="11.375" style="10" bestFit="1" customWidth="1"/>
    <col min="5124" max="5124" width="10.25" style="10" bestFit="1" customWidth="1"/>
    <col min="5125" max="5125" width="8.75" style="10" bestFit="1" customWidth="1"/>
    <col min="5126" max="5126" width="9.25" style="10" bestFit="1" customWidth="1"/>
    <col min="5127" max="5128" width="10.875" style="10" bestFit="1" customWidth="1"/>
    <col min="5129" max="5129" width="13.75" style="10" bestFit="1" customWidth="1"/>
    <col min="5130" max="5130" width="9.75" style="10" bestFit="1" customWidth="1"/>
    <col min="5131" max="5131" width="13.625" style="10" bestFit="1" customWidth="1"/>
    <col min="5132" max="5132" width="12.125" style="10" bestFit="1" customWidth="1"/>
    <col min="5133" max="5133" width="15.375" style="10" bestFit="1" customWidth="1"/>
    <col min="5134" max="5134" width="14.25" style="10" bestFit="1" customWidth="1"/>
    <col min="5135" max="5138" width="9" style="10"/>
    <col min="5139" max="5139" width="10.625" style="10" bestFit="1" customWidth="1"/>
    <col min="5140" max="5140" width="15.375" style="10" customWidth="1"/>
    <col min="5141" max="5378" width="9" style="10"/>
    <col min="5379" max="5379" width="11.375" style="10" bestFit="1" customWidth="1"/>
    <col min="5380" max="5380" width="10.25" style="10" bestFit="1" customWidth="1"/>
    <col min="5381" max="5381" width="8.75" style="10" bestFit="1" customWidth="1"/>
    <col min="5382" max="5382" width="9.25" style="10" bestFit="1" customWidth="1"/>
    <col min="5383" max="5384" width="10.875" style="10" bestFit="1" customWidth="1"/>
    <col min="5385" max="5385" width="13.75" style="10" bestFit="1" customWidth="1"/>
    <col min="5386" max="5386" width="9.75" style="10" bestFit="1" customWidth="1"/>
    <col min="5387" max="5387" width="13.625" style="10" bestFit="1" customWidth="1"/>
    <col min="5388" max="5388" width="12.125" style="10" bestFit="1" customWidth="1"/>
    <col min="5389" max="5389" width="15.375" style="10" bestFit="1" customWidth="1"/>
    <col min="5390" max="5390" width="14.25" style="10" bestFit="1" customWidth="1"/>
    <col min="5391" max="5394" width="9" style="10"/>
    <col min="5395" max="5395" width="10.625" style="10" bestFit="1" customWidth="1"/>
    <col min="5396" max="5396" width="15.375" style="10" customWidth="1"/>
    <col min="5397" max="5634" width="9" style="10"/>
    <col min="5635" max="5635" width="11.375" style="10" bestFit="1" customWidth="1"/>
    <col min="5636" max="5636" width="10.25" style="10" bestFit="1" customWidth="1"/>
    <col min="5637" max="5637" width="8.75" style="10" bestFit="1" customWidth="1"/>
    <col min="5638" max="5638" width="9.25" style="10" bestFit="1" customWidth="1"/>
    <col min="5639" max="5640" width="10.875" style="10" bestFit="1" customWidth="1"/>
    <col min="5641" max="5641" width="13.75" style="10" bestFit="1" customWidth="1"/>
    <col min="5642" max="5642" width="9.75" style="10" bestFit="1" customWidth="1"/>
    <col min="5643" max="5643" width="13.625" style="10" bestFit="1" customWidth="1"/>
    <col min="5644" max="5644" width="12.125" style="10" bestFit="1" customWidth="1"/>
    <col min="5645" max="5645" width="15.375" style="10" bestFit="1" customWidth="1"/>
    <col min="5646" max="5646" width="14.25" style="10" bestFit="1" customWidth="1"/>
    <col min="5647" max="5650" width="9" style="10"/>
    <col min="5651" max="5651" width="10.625" style="10" bestFit="1" customWidth="1"/>
    <col min="5652" max="5652" width="15.375" style="10" customWidth="1"/>
    <col min="5653" max="5890" width="9" style="10"/>
    <col min="5891" max="5891" width="11.375" style="10" bestFit="1" customWidth="1"/>
    <col min="5892" max="5892" width="10.25" style="10" bestFit="1" customWidth="1"/>
    <col min="5893" max="5893" width="8.75" style="10" bestFit="1" customWidth="1"/>
    <col min="5894" max="5894" width="9.25" style="10" bestFit="1" customWidth="1"/>
    <col min="5895" max="5896" width="10.875" style="10" bestFit="1" customWidth="1"/>
    <col min="5897" max="5897" width="13.75" style="10" bestFit="1" customWidth="1"/>
    <col min="5898" max="5898" width="9.75" style="10" bestFit="1" customWidth="1"/>
    <col min="5899" max="5899" width="13.625" style="10" bestFit="1" customWidth="1"/>
    <col min="5900" max="5900" width="12.125" style="10" bestFit="1" customWidth="1"/>
    <col min="5901" max="5901" width="15.375" style="10" bestFit="1" customWidth="1"/>
    <col min="5902" max="5902" width="14.25" style="10" bestFit="1" customWidth="1"/>
    <col min="5903" max="5906" width="9" style="10"/>
    <col min="5907" max="5907" width="10.625" style="10" bestFit="1" customWidth="1"/>
    <col min="5908" max="5908" width="15.375" style="10" customWidth="1"/>
    <col min="5909" max="6146" width="9" style="10"/>
    <col min="6147" max="6147" width="11.375" style="10" bestFit="1" customWidth="1"/>
    <col min="6148" max="6148" width="10.25" style="10" bestFit="1" customWidth="1"/>
    <col min="6149" max="6149" width="8.75" style="10" bestFit="1" customWidth="1"/>
    <col min="6150" max="6150" width="9.25" style="10" bestFit="1" customWidth="1"/>
    <col min="6151" max="6152" width="10.875" style="10" bestFit="1" customWidth="1"/>
    <col min="6153" max="6153" width="13.75" style="10" bestFit="1" customWidth="1"/>
    <col min="6154" max="6154" width="9.75" style="10" bestFit="1" customWidth="1"/>
    <col min="6155" max="6155" width="13.625" style="10" bestFit="1" customWidth="1"/>
    <col min="6156" max="6156" width="12.125" style="10" bestFit="1" customWidth="1"/>
    <col min="6157" max="6157" width="15.375" style="10" bestFit="1" customWidth="1"/>
    <col min="6158" max="6158" width="14.25" style="10" bestFit="1" customWidth="1"/>
    <col min="6159" max="6162" width="9" style="10"/>
    <col min="6163" max="6163" width="10.625" style="10" bestFit="1" customWidth="1"/>
    <col min="6164" max="6164" width="15.375" style="10" customWidth="1"/>
    <col min="6165" max="6402" width="9" style="10"/>
    <col min="6403" max="6403" width="11.375" style="10" bestFit="1" customWidth="1"/>
    <col min="6404" max="6404" width="10.25" style="10" bestFit="1" customWidth="1"/>
    <col min="6405" max="6405" width="8.75" style="10" bestFit="1" customWidth="1"/>
    <col min="6406" max="6406" width="9.25" style="10" bestFit="1" customWidth="1"/>
    <col min="6407" max="6408" width="10.875" style="10" bestFit="1" customWidth="1"/>
    <col min="6409" max="6409" width="13.75" style="10" bestFit="1" customWidth="1"/>
    <col min="6410" max="6410" width="9.75" style="10" bestFit="1" customWidth="1"/>
    <col min="6411" max="6411" width="13.625" style="10" bestFit="1" customWidth="1"/>
    <col min="6412" max="6412" width="12.125" style="10" bestFit="1" customWidth="1"/>
    <col min="6413" max="6413" width="15.375" style="10" bestFit="1" customWidth="1"/>
    <col min="6414" max="6414" width="14.25" style="10" bestFit="1" customWidth="1"/>
    <col min="6415" max="6418" width="9" style="10"/>
    <col min="6419" max="6419" width="10.625" style="10" bestFit="1" customWidth="1"/>
    <col min="6420" max="6420" width="15.375" style="10" customWidth="1"/>
    <col min="6421" max="6658" width="9" style="10"/>
    <col min="6659" max="6659" width="11.375" style="10" bestFit="1" customWidth="1"/>
    <col min="6660" max="6660" width="10.25" style="10" bestFit="1" customWidth="1"/>
    <col min="6661" max="6661" width="8.75" style="10" bestFit="1" customWidth="1"/>
    <col min="6662" max="6662" width="9.25" style="10" bestFit="1" customWidth="1"/>
    <col min="6663" max="6664" width="10.875" style="10" bestFit="1" customWidth="1"/>
    <col min="6665" max="6665" width="13.75" style="10" bestFit="1" customWidth="1"/>
    <col min="6666" max="6666" width="9.75" style="10" bestFit="1" customWidth="1"/>
    <col min="6667" max="6667" width="13.625" style="10" bestFit="1" customWidth="1"/>
    <col min="6668" max="6668" width="12.125" style="10" bestFit="1" customWidth="1"/>
    <col min="6669" max="6669" width="15.375" style="10" bestFit="1" customWidth="1"/>
    <col min="6670" max="6670" width="14.25" style="10" bestFit="1" customWidth="1"/>
    <col min="6671" max="6674" width="9" style="10"/>
    <col min="6675" max="6675" width="10.625" style="10" bestFit="1" customWidth="1"/>
    <col min="6676" max="6676" width="15.375" style="10" customWidth="1"/>
    <col min="6677" max="6914" width="9" style="10"/>
    <col min="6915" max="6915" width="11.375" style="10" bestFit="1" customWidth="1"/>
    <col min="6916" max="6916" width="10.25" style="10" bestFit="1" customWidth="1"/>
    <col min="6917" max="6917" width="8.75" style="10" bestFit="1" customWidth="1"/>
    <col min="6918" max="6918" width="9.25" style="10" bestFit="1" customWidth="1"/>
    <col min="6919" max="6920" width="10.875" style="10" bestFit="1" customWidth="1"/>
    <col min="6921" max="6921" width="13.75" style="10" bestFit="1" customWidth="1"/>
    <col min="6922" max="6922" width="9.75" style="10" bestFit="1" customWidth="1"/>
    <col min="6923" max="6923" width="13.625" style="10" bestFit="1" customWidth="1"/>
    <col min="6924" max="6924" width="12.125" style="10" bestFit="1" customWidth="1"/>
    <col min="6925" max="6925" width="15.375" style="10" bestFit="1" customWidth="1"/>
    <col min="6926" max="6926" width="14.25" style="10" bestFit="1" customWidth="1"/>
    <col min="6927" max="6930" width="9" style="10"/>
    <col min="6931" max="6931" width="10.625" style="10" bestFit="1" customWidth="1"/>
    <col min="6932" max="6932" width="15.375" style="10" customWidth="1"/>
    <col min="6933" max="7170" width="9" style="10"/>
    <col min="7171" max="7171" width="11.375" style="10" bestFit="1" customWidth="1"/>
    <col min="7172" max="7172" width="10.25" style="10" bestFit="1" customWidth="1"/>
    <col min="7173" max="7173" width="8.75" style="10" bestFit="1" customWidth="1"/>
    <col min="7174" max="7174" width="9.25" style="10" bestFit="1" customWidth="1"/>
    <col min="7175" max="7176" width="10.875" style="10" bestFit="1" customWidth="1"/>
    <col min="7177" max="7177" width="13.75" style="10" bestFit="1" customWidth="1"/>
    <col min="7178" max="7178" width="9.75" style="10" bestFit="1" customWidth="1"/>
    <col min="7179" max="7179" width="13.625" style="10" bestFit="1" customWidth="1"/>
    <col min="7180" max="7180" width="12.125" style="10" bestFit="1" customWidth="1"/>
    <col min="7181" max="7181" width="15.375" style="10" bestFit="1" customWidth="1"/>
    <col min="7182" max="7182" width="14.25" style="10" bestFit="1" customWidth="1"/>
    <col min="7183" max="7186" width="9" style="10"/>
    <col min="7187" max="7187" width="10.625" style="10" bestFit="1" customWidth="1"/>
    <col min="7188" max="7188" width="15.375" style="10" customWidth="1"/>
    <col min="7189" max="7426" width="9" style="10"/>
    <col min="7427" max="7427" width="11.375" style="10" bestFit="1" customWidth="1"/>
    <col min="7428" max="7428" width="10.25" style="10" bestFit="1" customWidth="1"/>
    <col min="7429" max="7429" width="8.75" style="10" bestFit="1" customWidth="1"/>
    <col min="7430" max="7430" width="9.25" style="10" bestFit="1" customWidth="1"/>
    <col min="7431" max="7432" width="10.875" style="10" bestFit="1" customWidth="1"/>
    <col min="7433" max="7433" width="13.75" style="10" bestFit="1" customWidth="1"/>
    <col min="7434" max="7434" width="9.75" style="10" bestFit="1" customWidth="1"/>
    <col min="7435" max="7435" width="13.625" style="10" bestFit="1" customWidth="1"/>
    <col min="7436" max="7436" width="12.125" style="10" bestFit="1" customWidth="1"/>
    <col min="7437" max="7437" width="15.375" style="10" bestFit="1" customWidth="1"/>
    <col min="7438" max="7438" width="14.25" style="10" bestFit="1" customWidth="1"/>
    <col min="7439" max="7442" width="9" style="10"/>
    <col min="7443" max="7443" width="10.625" style="10" bestFit="1" customWidth="1"/>
    <col min="7444" max="7444" width="15.375" style="10" customWidth="1"/>
    <col min="7445" max="7682" width="9" style="10"/>
    <col min="7683" max="7683" width="11.375" style="10" bestFit="1" customWidth="1"/>
    <col min="7684" max="7684" width="10.25" style="10" bestFit="1" customWidth="1"/>
    <col min="7685" max="7685" width="8.75" style="10" bestFit="1" customWidth="1"/>
    <col min="7686" max="7686" width="9.25" style="10" bestFit="1" customWidth="1"/>
    <col min="7687" max="7688" width="10.875" style="10" bestFit="1" customWidth="1"/>
    <col min="7689" max="7689" width="13.75" style="10" bestFit="1" customWidth="1"/>
    <col min="7690" max="7690" width="9.75" style="10" bestFit="1" customWidth="1"/>
    <col min="7691" max="7691" width="13.625" style="10" bestFit="1" customWidth="1"/>
    <col min="7692" max="7692" width="12.125" style="10" bestFit="1" customWidth="1"/>
    <col min="7693" max="7693" width="15.375" style="10" bestFit="1" customWidth="1"/>
    <col min="7694" max="7694" width="14.25" style="10" bestFit="1" customWidth="1"/>
    <col min="7695" max="7698" width="9" style="10"/>
    <col min="7699" max="7699" width="10.625" style="10" bestFit="1" customWidth="1"/>
    <col min="7700" max="7700" width="15.375" style="10" customWidth="1"/>
    <col min="7701" max="7938" width="9" style="10"/>
    <col min="7939" max="7939" width="11.375" style="10" bestFit="1" customWidth="1"/>
    <col min="7940" max="7940" width="10.25" style="10" bestFit="1" customWidth="1"/>
    <col min="7941" max="7941" width="8.75" style="10" bestFit="1" customWidth="1"/>
    <col min="7942" max="7942" width="9.25" style="10" bestFit="1" customWidth="1"/>
    <col min="7943" max="7944" width="10.875" style="10" bestFit="1" customWidth="1"/>
    <col min="7945" max="7945" width="13.75" style="10" bestFit="1" customWidth="1"/>
    <col min="7946" max="7946" width="9.75" style="10" bestFit="1" customWidth="1"/>
    <col min="7947" max="7947" width="13.625" style="10" bestFit="1" customWidth="1"/>
    <col min="7948" max="7948" width="12.125" style="10" bestFit="1" customWidth="1"/>
    <col min="7949" max="7949" width="15.375" style="10" bestFit="1" customWidth="1"/>
    <col min="7950" max="7950" width="14.25" style="10" bestFit="1" customWidth="1"/>
    <col min="7951" max="7954" width="9" style="10"/>
    <col min="7955" max="7955" width="10.625" style="10" bestFit="1" customWidth="1"/>
    <col min="7956" max="7956" width="15.375" style="10" customWidth="1"/>
    <col min="7957" max="8194" width="9" style="10"/>
    <col min="8195" max="8195" width="11.375" style="10" bestFit="1" customWidth="1"/>
    <col min="8196" max="8196" width="10.25" style="10" bestFit="1" customWidth="1"/>
    <col min="8197" max="8197" width="8.75" style="10" bestFit="1" customWidth="1"/>
    <col min="8198" max="8198" width="9.25" style="10" bestFit="1" customWidth="1"/>
    <col min="8199" max="8200" width="10.875" style="10" bestFit="1" customWidth="1"/>
    <col min="8201" max="8201" width="13.75" style="10" bestFit="1" customWidth="1"/>
    <col min="8202" max="8202" width="9.75" style="10" bestFit="1" customWidth="1"/>
    <col min="8203" max="8203" width="13.625" style="10" bestFit="1" customWidth="1"/>
    <col min="8204" max="8204" width="12.125" style="10" bestFit="1" customWidth="1"/>
    <col min="8205" max="8205" width="15.375" style="10" bestFit="1" customWidth="1"/>
    <col min="8206" max="8206" width="14.25" style="10" bestFit="1" customWidth="1"/>
    <col min="8207" max="8210" width="9" style="10"/>
    <col min="8211" max="8211" width="10.625" style="10" bestFit="1" customWidth="1"/>
    <col min="8212" max="8212" width="15.375" style="10" customWidth="1"/>
    <col min="8213" max="8450" width="9" style="10"/>
    <col min="8451" max="8451" width="11.375" style="10" bestFit="1" customWidth="1"/>
    <col min="8452" max="8452" width="10.25" style="10" bestFit="1" customWidth="1"/>
    <col min="8453" max="8453" width="8.75" style="10" bestFit="1" customWidth="1"/>
    <col min="8454" max="8454" width="9.25" style="10" bestFit="1" customWidth="1"/>
    <col min="8455" max="8456" width="10.875" style="10" bestFit="1" customWidth="1"/>
    <col min="8457" max="8457" width="13.75" style="10" bestFit="1" customWidth="1"/>
    <col min="8458" max="8458" width="9.75" style="10" bestFit="1" customWidth="1"/>
    <col min="8459" max="8459" width="13.625" style="10" bestFit="1" customWidth="1"/>
    <col min="8460" max="8460" width="12.125" style="10" bestFit="1" customWidth="1"/>
    <col min="8461" max="8461" width="15.375" style="10" bestFit="1" customWidth="1"/>
    <col min="8462" max="8462" width="14.25" style="10" bestFit="1" customWidth="1"/>
    <col min="8463" max="8466" width="9" style="10"/>
    <col min="8467" max="8467" width="10.625" style="10" bestFit="1" customWidth="1"/>
    <col min="8468" max="8468" width="15.375" style="10" customWidth="1"/>
    <col min="8469" max="8706" width="9" style="10"/>
    <col min="8707" max="8707" width="11.375" style="10" bestFit="1" customWidth="1"/>
    <col min="8708" max="8708" width="10.25" style="10" bestFit="1" customWidth="1"/>
    <col min="8709" max="8709" width="8.75" style="10" bestFit="1" customWidth="1"/>
    <col min="8710" max="8710" width="9.25" style="10" bestFit="1" customWidth="1"/>
    <col min="8711" max="8712" width="10.875" style="10" bestFit="1" customWidth="1"/>
    <col min="8713" max="8713" width="13.75" style="10" bestFit="1" customWidth="1"/>
    <col min="8714" max="8714" width="9.75" style="10" bestFit="1" customWidth="1"/>
    <col min="8715" max="8715" width="13.625" style="10" bestFit="1" customWidth="1"/>
    <col min="8716" max="8716" width="12.125" style="10" bestFit="1" customWidth="1"/>
    <col min="8717" max="8717" width="15.375" style="10" bestFit="1" customWidth="1"/>
    <col min="8718" max="8718" width="14.25" style="10" bestFit="1" customWidth="1"/>
    <col min="8719" max="8722" width="9" style="10"/>
    <col min="8723" max="8723" width="10.625" style="10" bestFit="1" customWidth="1"/>
    <col min="8724" max="8724" width="15.375" style="10" customWidth="1"/>
    <col min="8725" max="8962" width="9" style="10"/>
    <col min="8963" max="8963" width="11.375" style="10" bestFit="1" customWidth="1"/>
    <col min="8964" max="8964" width="10.25" style="10" bestFit="1" customWidth="1"/>
    <col min="8965" max="8965" width="8.75" style="10" bestFit="1" customWidth="1"/>
    <col min="8966" max="8966" width="9.25" style="10" bestFit="1" customWidth="1"/>
    <col min="8967" max="8968" width="10.875" style="10" bestFit="1" customWidth="1"/>
    <col min="8969" max="8969" width="13.75" style="10" bestFit="1" customWidth="1"/>
    <col min="8970" max="8970" width="9.75" style="10" bestFit="1" customWidth="1"/>
    <col min="8971" max="8971" width="13.625" style="10" bestFit="1" customWidth="1"/>
    <col min="8972" max="8972" width="12.125" style="10" bestFit="1" customWidth="1"/>
    <col min="8973" max="8973" width="15.375" style="10" bestFit="1" customWidth="1"/>
    <col min="8974" max="8974" width="14.25" style="10" bestFit="1" customWidth="1"/>
    <col min="8975" max="8978" width="9" style="10"/>
    <col min="8979" max="8979" width="10.625" style="10" bestFit="1" customWidth="1"/>
    <col min="8980" max="8980" width="15.375" style="10" customWidth="1"/>
    <col min="8981" max="9218" width="9" style="10"/>
    <col min="9219" max="9219" width="11.375" style="10" bestFit="1" customWidth="1"/>
    <col min="9220" max="9220" width="10.25" style="10" bestFit="1" customWidth="1"/>
    <col min="9221" max="9221" width="8.75" style="10" bestFit="1" customWidth="1"/>
    <col min="9222" max="9222" width="9.25" style="10" bestFit="1" customWidth="1"/>
    <col min="9223" max="9224" width="10.875" style="10" bestFit="1" customWidth="1"/>
    <col min="9225" max="9225" width="13.75" style="10" bestFit="1" customWidth="1"/>
    <col min="9226" max="9226" width="9.75" style="10" bestFit="1" customWidth="1"/>
    <col min="9227" max="9227" width="13.625" style="10" bestFit="1" customWidth="1"/>
    <col min="9228" max="9228" width="12.125" style="10" bestFit="1" customWidth="1"/>
    <col min="9229" max="9229" width="15.375" style="10" bestFit="1" customWidth="1"/>
    <col min="9230" max="9230" width="14.25" style="10" bestFit="1" customWidth="1"/>
    <col min="9231" max="9234" width="9" style="10"/>
    <col min="9235" max="9235" width="10.625" style="10" bestFit="1" customWidth="1"/>
    <col min="9236" max="9236" width="15.375" style="10" customWidth="1"/>
    <col min="9237" max="9474" width="9" style="10"/>
    <col min="9475" max="9475" width="11.375" style="10" bestFit="1" customWidth="1"/>
    <col min="9476" max="9476" width="10.25" style="10" bestFit="1" customWidth="1"/>
    <col min="9477" max="9477" width="8.75" style="10" bestFit="1" customWidth="1"/>
    <col min="9478" max="9478" width="9.25" style="10" bestFit="1" customWidth="1"/>
    <col min="9479" max="9480" width="10.875" style="10" bestFit="1" customWidth="1"/>
    <col min="9481" max="9481" width="13.75" style="10" bestFit="1" customWidth="1"/>
    <col min="9482" max="9482" width="9.75" style="10" bestFit="1" customWidth="1"/>
    <col min="9483" max="9483" width="13.625" style="10" bestFit="1" customWidth="1"/>
    <col min="9484" max="9484" width="12.125" style="10" bestFit="1" customWidth="1"/>
    <col min="9485" max="9485" width="15.375" style="10" bestFit="1" customWidth="1"/>
    <col min="9486" max="9486" width="14.25" style="10" bestFit="1" customWidth="1"/>
    <col min="9487" max="9490" width="9" style="10"/>
    <col min="9491" max="9491" width="10.625" style="10" bestFit="1" customWidth="1"/>
    <col min="9492" max="9492" width="15.375" style="10" customWidth="1"/>
    <col min="9493" max="9730" width="9" style="10"/>
    <col min="9731" max="9731" width="11.375" style="10" bestFit="1" customWidth="1"/>
    <col min="9732" max="9732" width="10.25" style="10" bestFit="1" customWidth="1"/>
    <col min="9733" max="9733" width="8.75" style="10" bestFit="1" customWidth="1"/>
    <col min="9734" max="9734" width="9.25" style="10" bestFit="1" customWidth="1"/>
    <col min="9735" max="9736" width="10.875" style="10" bestFit="1" customWidth="1"/>
    <col min="9737" max="9737" width="13.75" style="10" bestFit="1" customWidth="1"/>
    <col min="9738" max="9738" width="9.75" style="10" bestFit="1" customWidth="1"/>
    <col min="9739" max="9739" width="13.625" style="10" bestFit="1" customWidth="1"/>
    <col min="9740" max="9740" width="12.125" style="10" bestFit="1" customWidth="1"/>
    <col min="9741" max="9741" width="15.375" style="10" bestFit="1" customWidth="1"/>
    <col min="9742" max="9742" width="14.25" style="10" bestFit="1" customWidth="1"/>
    <col min="9743" max="9746" width="9" style="10"/>
    <col min="9747" max="9747" width="10.625" style="10" bestFit="1" customWidth="1"/>
    <col min="9748" max="9748" width="15.375" style="10" customWidth="1"/>
    <col min="9749" max="9986" width="9" style="10"/>
    <col min="9987" max="9987" width="11.375" style="10" bestFit="1" customWidth="1"/>
    <col min="9988" max="9988" width="10.25" style="10" bestFit="1" customWidth="1"/>
    <col min="9989" max="9989" width="8.75" style="10" bestFit="1" customWidth="1"/>
    <col min="9990" max="9990" width="9.25" style="10" bestFit="1" customWidth="1"/>
    <col min="9991" max="9992" width="10.875" style="10" bestFit="1" customWidth="1"/>
    <col min="9993" max="9993" width="13.75" style="10" bestFit="1" customWidth="1"/>
    <col min="9994" max="9994" width="9.75" style="10" bestFit="1" customWidth="1"/>
    <col min="9995" max="9995" width="13.625" style="10" bestFit="1" customWidth="1"/>
    <col min="9996" max="9996" width="12.125" style="10" bestFit="1" customWidth="1"/>
    <col min="9997" max="9997" width="15.375" style="10" bestFit="1" customWidth="1"/>
    <col min="9998" max="9998" width="14.25" style="10" bestFit="1" customWidth="1"/>
    <col min="9999" max="10002" width="9" style="10"/>
    <col min="10003" max="10003" width="10.625" style="10" bestFit="1" customWidth="1"/>
    <col min="10004" max="10004" width="15.375" style="10" customWidth="1"/>
    <col min="10005" max="10242" width="9" style="10"/>
    <col min="10243" max="10243" width="11.375" style="10" bestFit="1" customWidth="1"/>
    <col min="10244" max="10244" width="10.25" style="10" bestFit="1" customWidth="1"/>
    <col min="10245" max="10245" width="8.75" style="10" bestFit="1" customWidth="1"/>
    <col min="10246" max="10246" width="9.25" style="10" bestFit="1" customWidth="1"/>
    <col min="10247" max="10248" width="10.875" style="10" bestFit="1" customWidth="1"/>
    <col min="10249" max="10249" width="13.75" style="10" bestFit="1" customWidth="1"/>
    <col min="10250" max="10250" width="9.75" style="10" bestFit="1" customWidth="1"/>
    <col min="10251" max="10251" width="13.625" style="10" bestFit="1" customWidth="1"/>
    <col min="10252" max="10252" width="12.125" style="10" bestFit="1" customWidth="1"/>
    <col min="10253" max="10253" width="15.375" style="10" bestFit="1" customWidth="1"/>
    <col min="10254" max="10254" width="14.25" style="10" bestFit="1" customWidth="1"/>
    <col min="10255" max="10258" width="9" style="10"/>
    <col min="10259" max="10259" width="10.625" style="10" bestFit="1" customWidth="1"/>
    <col min="10260" max="10260" width="15.375" style="10" customWidth="1"/>
    <col min="10261" max="10498" width="9" style="10"/>
    <col min="10499" max="10499" width="11.375" style="10" bestFit="1" customWidth="1"/>
    <col min="10500" max="10500" width="10.25" style="10" bestFit="1" customWidth="1"/>
    <col min="10501" max="10501" width="8.75" style="10" bestFit="1" customWidth="1"/>
    <col min="10502" max="10502" width="9.25" style="10" bestFit="1" customWidth="1"/>
    <col min="10503" max="10504" width="10.875" style="10" bestFit="1" customWidth="1"/>
    <col min="10505" max="10505" width="13.75" style="10" bestFit="1" customWidth="1"/>
    <col min="10506" max="10506" width="9.75" style="10" bestFit="1" customWidth="1"/>
    <col min="10507" max="10507" width="13.625" style="10" bestFit="1" customWidth="1"/>
    <col min="10508" max="10508" width="12.125" style="10" bestFit="1" customWidth="1"/>
    <col min="10509" max="10509" width="15.375" style="10" bestFit="1" customWidth="1"/>
    <col min="10510" max="10510" width="14.25" style="10" bestFit="1" customWidth="1"/>
    <col min="10511" max="10514" width="9" style="10"/>
    <col min="10515" max="10515" width="10.625" style="10" bestFit="1" customWidth="1"/>
    <col min="10516" max="10516" width="15.375" style="10" customWidth="1"/>
    <col min="10517" max="10754" width="9" style="10"/>
    <col min="10755" max="10755" width="11.375" style="10" bestFit="1" customWidth="1"/>
    <col min="10756" max="10756" width="10.25" style="10" bestFit="1" customWidth="1"/>
    <col min="10757" max="10757" width="8.75" style="10" bestFit="1" customWidth="1"/>
    <col min="10758" max="10758" width="9.25" style="10" bestFit="1" customWidth="1"/>
    <col min="10759" max="10760" width="10.875" style="10" bestFit="1" customWidth="1"/>
    <col min="10761" max="10761" width="13.75" style="10" bestFit="1" customWidth="1"/>
    <col min="10762" max="10762" width="9.75" style="10" bestFit="1" customWidth="1"/>
    <col min="10763" max="10763" width="13.625" style="10" bestFit="1" customWidth="1"/>
    <col min="10764" max="10764" width="12.125" style="10" bestFit="1" customWidth="1"/>
    <col min="10765" max="10765" width="15.375" style="10" bestFit="1" customWidth="1"/>
    <col min="10766" max="10766" width="14.25" style="10" bestFit="1" customWidth="1"/>
    <col min="10767" max="10770" width="9" style="10"/>
    <col min="10771" max="10771" width="10.625" style="10" bestFit="1" customWidth="1"/>
    <col min="10772" max="10772" width="15.375" style="10" customWidth="1"/>
    <col min="10773" max="11010" width="9" style="10"/>
    <col min="11011" max="11011" width="11.375" style="10" bestFit="1" customWidth="1"/>
    <col min="11012" max="11012" width="10.25" style="10" bestFit="1" customWidth="1"/>
    <col min="11013" max="11013" width="8.75" style="10" bestFit="1" customWidth="1"/>
    <col min="11014" max="11014" width="9.25" style="10" bestFit="1" customWidth="1"/>
    <col min="11015" max="11016" width="10.875" style="10" bestFit="1" customWidth="1"/>
    <col min="11017" max="11017" width="13.75" style="10" bestFit="1" customWidth="1"/>
    <col min="11018" max="11018" width="9.75" style="10" bestFit="1" customWidth="1"/>
    <col min="11019" max="11019" width="13.625" style="10" bestFit="1" customWidth="1"/>
    <col min="11020" max="11020" width="12.125" style="10" bestFit="1" customWidth="1"/>
    <col min="11021" max="11021" width="15.375" style="10" bestFit="1" customWidth="1"/>
    <col min="11022" max="11022" width="14.25" style="10" bestFit="1" customWidth="1"/>
    <col min="11023" max="11026" width="9" style="10"/>
    <col min="11027" max="11027" width="10.625" style="10" bestFit="1" customWidth="1"/>
    <col min="11028" max="11028" width="15.375" style="10" customWidth="1"/>
    <col min="11029" max="11266" width="9" style="10"/>
    <col min="11267" max="11267" width="11.375" style="10" bestFit="1" customWidth="1"/>
    <col min="11268" max="11268" width="10.25" style="10" bestFit="1" customWidth="1"/>
    <col min="11269" max="11269" width="8.75" style="10" bestFit="1" customWidth="1"/>
    <col min="11270" max="11270" width="9.25" style="10" bestFit="1" customWidth="1"/>
    <col min="11271" max="11272" width="10.875" style="10" bestFit="1" customWidth="1"/>
    <col min="11273" max="11273" width="13.75" style="10" bestFit="1" customWidth="1"/>
    <col min="11274" max="11274" width="9.75" style="10" bestFit="1" customWidth="1"/>
    <col min="11275" max="11275" width="13.625" style="10" bestFit="1" customWidth="1"/>
    <col min="11276" max="11276" width="12.125" style="10" bestFit="1" customWidth="1"/>
    <col min="11277" max="11277" width="15.375" style="10" bestFit="1" customWidth="1"/>
    <col min="11278" max="11278" width="14.25" style="10" bestFit="1" customWidth="1"/>
    <col min="11279" max="11282" width="9" style="10"/>
    <col min="11283" max="11283" width="10.625" style="10" bestFit="1" customWidth="1"/>
    <col min="11284" max="11284" width="15.375" style="10" customWidth="1"/>
    <col min="11285" max="11522" width="9" style="10"/>
    <col min="11523" max="11523" width="11.375" style="10" bestFit="1" customWidth="1"/>
    <col min="11524" max="11524" width="10.25" style="10" bestFit="1" customWidth="1"/>
    <col min="11525" max="11525" width="8.75" style="10" bestFit="1" customWidth="1"/>
    <col min="11526" max="11526" width="9.25" style="10" bestFit="1" customWidth="1"/>
    <col min="11527" max="11528" width="10.875" style="10" bestFit="1" customWidth="1"/>
    <col min="11529" max="11529" width="13.75" style="10" bestFit="1" customWidth="1"/>
    <col min="11530" max="11530" width="9.75" style="10" bestFit="1" customWidth="1"/>
    <col min="11531" max="11531" width="13.625" style="10" bestFit="1" customWidth="1"/>
    <col min="11532" max="11532" width="12.125" style="10" bestFit="1" customWidth="1"/>
    <col min="11533" max="11533" width="15.375" style="10" bestFit="1" customWidth="1"/>
    <col min="11534" max="11534" width="14.25" style="10" bestFit="1" customWidth="1"/>
    <col min="11535" max="11538" width="9" style="10"/>
    <col min="11539" max="11539" width="10.625" style="10" bestFit="1" customWidth="1"/>
    <col min="11540" max="11540" width="15.375" style="10" customWidth="1"/>
    <col min="11541" max="11778" width="9" style="10"/>
    <col min="11779" max="11779" width="11.375" style="10" bestFit="1" customWidth="1"/>
    <col min="11780" max="11780" width="10.25" style="10" bestFit="1" customWidth="1"/>
    <col min="11781" max="11781" width="8.75" style="10" bestFit="1" customWidth="1"/>
    <col min="11782" max="11782" width="9.25" style="10" bestFit="1" customWidth="1"/>
    <col min="11783" max="11784" width="10.875" style="10" bestFit="1" customWidth="1"/>
    <col min="11785" max="11785" width="13.75" style="10" bestFit="1" customWidth="1"/>
    <col min="11786" max="11786" width="9.75" style="10" bestFit="1" customWidth="1"/>
    <col min="11787" max="11787" width="13.625" style="10" bestFit="1" customWidth="1"/>
    <col min="11788" max="11788" width="12.125" style="10" bestFit="1" customWidth="1"/>
    <col min="11789" max="11789" width="15.375" style="10" bestFit="1" customWidth="1"/>
    <col min="11790" max="11790" width="14.25" style="10" bestFit="1" customWidth="1"/>
    <col min="11791" max="11794" width="9" style="10"/>
    <col min="11795" max="11795" width="10.625" style="10" bestFit="1" customWidth="1"/>
    <col min="11796" max="11796" width="15.375" style="10" customWidth="1"/>
    <col min="11797" max="12034" width="9" style="10"/>
    <col min="12035" max="12035" width="11.375" style="10" bestFit="1" customWidth="1"/>
    <col min="12036" max="12036" width="10.25" style="10" bestFit="1" customWidth="1"/>
    <col min="12037" max="12037" width="8.75" style="10" bestFit="1" customWidth="1"/>
    <col min="12038" max="12038" width="9.25" style="10" bestFit="1" customWidth="1"/>
    <col min="12039" max="12040" width="10.875" style="10" bestFit="1" customWidth="1"/>
    <col min="12041" max="12041" width="13.75" style="10" bestFit="1" customWidth="1"/>
    <col min="12042" max="12042" width="9.75" style="10" bestFit="1" customWidth="1"/>
    <col min="12043" max="12043" width="13.625" style="10" bestFit="1" customWidth="1"/>
    <col min="12044" max="12044" width="12.125" style="10" bestFit="1" customWidth="1"/>
    <col min="12045" max="12045" width="15.375" style="10" bestFit="1" customWidth="1"/>
    <col min="12046" max="12046" width="14.25" style="10" bestFit="1" customWidth="1"/>
    <col min="12047" max="12050" width="9" style="10"/>
    <col min="12051" max="12051" width="10.625" style="10" bestFit="1" customWidth="1"/>
    <col min="12052" max="12052" width="15.375" style="10" customWidth="1"/>
    <col min="12053" max="12290" width="9" style="10"/>
    <col min="12291" max="12291" width="11.375" style="10" bestFit="1" customWidth="1"/>
    <col min="12292" max="12292" width="10.25" style="10" bestFit="1" customWidth="1"/>
    <col min="12293" max="12293" width="8.75" style="10" bestFit="1" customWidth="1"/>
    <col min="12294" max="12294" width="9.25" style="10" bestFit="1" customWidth="1"/>
    <col min="12295" max="12296" width="10.875" style="10" bestFit="1" customWidth="1"/>
    <col min="12297" max="12297" width="13.75" style="10" bestFit="1" customWidth="1"/>
    <col min="12298" max="12298" width="9.75" style="10" bestFit="1" customWidth="1"/>
    <col min="12299" max="12299" width="13.625" style="10" bestFit="1" customWidth="1"/>
    <col min="12300" max="12300" width="12.125" style="10" bestFit="1" customWidth="1"/>
    <col min="12301" max="12301" width="15.375" style="10" bestFit="1" customWidth="1"/>
    <col min="12302" max="12302" width="14.25" style="10" bestFit="1" customWidth="1"/>
    <col min="12303" max="12306" width="9" style="10"/>
    <col min="12307" max="12307" width="10.625" style="10" bestFit="1" customWidth="1"/>
    <col min="12308" max="12308" width="15.375" style="10" customWidth="1"/>
    <col min="12309" max="12546" width="9" style="10"/>
    <col min="12547" max="12547" width="11.375" style="10" bestFit="1" customWidth="1"/>
    <col min="12548" max="12548" width="10.25" style="10" bestFit="1" customWidth="1"/>
    <col min="12549" max="12549" width="8.75" style="10" bestFit="1" customWidth="1"/>
    <col min="12550" max="12550" width="9.25" style="10" bestFit="1" customWidth="1"/>
    <col min="12551" max="12552" width="10.875" style="10" bestFit="1" customWidth="1"/>
    <col min="12553" max="12553" width="13.75" style="10" bestFit="1" customWidth="1"/>
    <col min="12554" max="12554" width="9.75" style="10" bestFit="1" customWidth="1"/>
    <col min="12555" max="12555" width="13.625" style="10" bestFit="1" customWidth="1"/>
    <col min="12556" max="12556" width="12.125" style="10" bestFit="1" customWidth="1"/>
    <col min="12557" max="12557" width="15.375" style="10" bestFit="1" customWidth="1"/>
    <col min="12558" max="12558" width="14.25" style="10" bestFit="1" customWidth="1"/>
    <col min="12559" max="12562" width="9" style="10"/>
    <col min="12563" max="12563" width="10.625" style="10" bestFit="1" customWidth="1"/>
    <col min="12564" max="12564" width="15.375" style="10" customWidth="1"/>
    <col min="12565" max="12802" width="9" style="10"/>
    <col min="12803" max="12803" width="11.375" style="10" bestFit="1" customWidth="1"/>
    <col min="12804" max="12804" width="10.25" style="10" bestFit="1" customWidth="1"/>
    <col min="12805" max="12805" width="8.75" style="10" bestFit="1" customWidth="1"/>
    <col min="12806" max="12806" width="9.25" style="10" bestFit="1" customWidth="1"/>
    <col min="12807" max="12808" width="10.875" style="10" bestFit="1" customWidth="1"/>
    <col min="12809" max="12809" width="13.75" style="10" bestFit="1" customWidth="1"/>
    <col min="12810" max="12810" width="9.75" style="10" bestFit="1" customWidth="1"/>
    <col min="12811" max="12811" width="13.625" style="10" bestFit="1" customWidth="1"/>
    <col min="12812" max="12812" width="12.125" style="10" bestFit="1" customWidth="1"/>
    <col min="12813" max="12813" width="15.375" style="10" bestFit="1" customWidth="1"/>
    <col min="12814" max="12814" width="14.25" style="10" bestFit="1" customWidth="1"/>
    <col min="12815" max="12818" width="9" style="10"/>
    <col min="12819" max="12819" width="10.625" style="10" bestFit="1" customWidth="1"/>
    <col min="12820" max="12820" width="15.375" style="10" customWidth="1"/>
    <col min="12821" max="13058" width="9" style="10"/>
    <col min="13059" max="13059" width="11.375" style="10" bestFit="1" customWidth="1"/>
    <col min="13060" max="13060" width="10.25" style="10" bestFit="1" customWidth="1"/>
    <col min="13061" max="13061" width="8.75" style="10" bestFit="1" customWidth="1"/>
    <col min="13062" max="13062" width="9.25" style="10" bestFit="1" customWidth="1"/>
    <col min="13063" max="13064" width="10.875" style="10" bestFit="1" customWidth="1"/>
    <col min="13065" max="13065" width="13.75" style="10" bestFit="1" customWidth="1"/>
    <col min="13066" max="13066" width="9.75" style="10" bestFit="1" customWidth="1"/>
    <col min="13067" max="13067" width="13.625" style="10" bestFit="1" customWidth="1"/>
    <col min="13068" max="13068" width="12.125" style="10" bestFit="1" customWidth="1"/>
    <col min="13069" max="13069" width="15.375" style="10" bestFit="1" customWidth="1"/>
    <col min="13070" max="13070" width="14.25" style="10" bestFit="1" customWidth="1"/>
    <col min="13071" max="13074" width="9" style="10"/>
    <col min="13075" max="13075" width="10.625" style="10" bestFit="1" customWidth="1"/>
    <col min="13076" max="13076" width="15.375" style="10" customWidth="1"/>
    <col min="13077" max="13314" width="9" style="10"/>
    <col min="13315" max="13315" width="11.375" style="10" bestFit="1" customWidth="1"/>
    <col min="13316" max="13316" width="10.25" style="10" bestFit="1" customWidth="1"/>
    <col min="13317" max="13317" width="8.75" style="10" bestFit="1" customWidth="1"/>
    <col min="13318" max="13318" width="9.25" style="10" bestFit="1" customWidth="1"/>
    <col min="13319" max="13320" width="10.875" style="10" bestFit="1" customWidth="1"/>
    <col min="13321" max="13321" width="13.75" style="10" bestFit="1" customWidth="1"/>
    <col min="13322" max="13322" width="9.75" style="10" bestFit="1" customWidth="1"/>
    <col min="13323" max="13323" width="13.625" style="10" bestFit="1" customWidth="1"/>
    <col min="13324" max="13324" width="12.125" style="10" bestFit="1" customWidth="1"/>
    <col min="13325" max="13325" width="15.375" style="10" bestFit="1" customWidth="1"/>
    <col min="13326" max="13326" width="14.25" style="10" bestFit="1" customWidth="1"/>
    <col min="13327" max="13330" width="9" style="10"/>
    <col min="13331" max="13331" width="10.625" style="10" bestFit="1" customWidth="1"/>
    <col min="13332" max="13332" width="15.375" style="10" customWidth="1"/>
    <col min="13333" max="13570" width="9" style="10"/>
    <col min="13571" max="13571" width="11.375" style="10" bestFit="1" customWidth="1"/>
    <col min="13572" max="13572" width="10.25" style="10" bestFit="1" customWidth="1"/>
    <col min="13573" max="13573" width="8.75" style="10" bestFit="1" customWidth="1"/>
    <col min="13574" max="13574" width="9.25" style="10" bestFit="1" customWidth="1"/>
    <col min="13575" max="13576" width="10.875" style="10" bestFit="1" customWidth="1"/>
    <col min="13577" max="13577" width="13.75" style="10" bestFit="1" customWidth="1"/>
    <col min="13578" max="13578" width="9.75" style="10" bestFit="1" customWidth="1"/>
    <col min="13579" max="13579" width="13.625" style="10" bestFit="1" customWidth="1"/>
    <col min="13580" max="13580" width="12.125" style="10" bestFit="1" customWidth="1"/>
    <col min="13581" max="13581" width="15.375" style="10" bestFit="1" customWidth="1"/>
    <col min="13582" max="13582" width="14.25" style="10" bestFit="1" customWidth="1"/>
    <col min="13583" max="13586" width="9" style="10"/>
    <col min="13587" max="13587" width="10.625" style="10" bestFit="1" customWidth="1"/>
    <col min="13588" max="13588" width="15.375" style="10" customWidth="1"/>
    <col min="13589" max="13826" width="9" style="10"/>
    <col min="13827" max="13827" width="11.375" style="10" bestFit="1" customWidth="1"/>
    <col min="13828" max="13828" width="10.25" style="10" bestFit="1" customWidth="1"/>
    <col min="13829" max="13829" width="8.75" style="10" bestFit="1" customWidth="1"/>
    <col min="13830" max="13830" width="9.25" style="10" bestFit="1" customWidth="1"/>
    <col min="13831" max="13832" width="10.875" style="10" bestFit="1" customWidth="1"/>
    <col min="13833" max="13833" width="13.75" style="10" bestFit="1" customWidth="1"/>
    <col min="13834" max="13834" width="9.75" style="10" bestFit="1" customWidth="1"/>
    <col min="13835" max="13835" width="13.625" style="10" bestFit="1" customWidth="1"/>
    <col min="13836" max="13836" width="12.125" style="10" bestFit="1" customWidth="1"/>
    <col min="13837" max="13837" width="15.375" style="10" bestFit="1" customWidth="1"/>
    <col min="13838" max="13838" width="14.25" style="10" bestFit="1" customWidth="1"/>
    <col min="13839" max="13842" width="9" style="10"/>
    <col min="13843" max="13843" width="10.625" style="10" bestFit="1" customWidth="1"/>
    <col min="13844" max="13844" width="15.375" style="10" customWidth="1"/>
    <col min="13845" max="14082" width="9" style="10"/>
    <col min="14083" max="14083" width="11.375" style="10" bestFit="1" customWidth="1"/>
    <col min="14084" max="14084" width="10.25" style="10" bestFit="1" customWidth="1"/>
    <col min="14085" max="14085" width="8.75" style="10" bestFit="1" customWidth="1"/>
    <col min="14086" max="14086" width="9.25" style="10" bestFit="1" customWidth="1"/>
    <col min="14087" max="14088" width="10.875" style="10" bestFit="1" customWidth="1"/>
    <col min="14089" max="14089" width="13.75" style="10" bestFit="1" customWidth="1"/>
    <col min="14090" max="14090" width="9.75" style="10" bestFit="1" customWidth="1"/>
    <col min="14091" max="14091" width="13.625" style="10" bestFit="1" customWidth="1"/>
    <col min="14092" max="14092" width="12.125" style="10" bestFit="1" customWidth="1"/>
    <col min="14093" max="14093" width="15.375" style="10" bestFit="1" customWidth="1"/>
    <col min="14094" max="14094" width="14.25" style="10" bestFit="1" customWidth="1"/>
    <col min="14095" max="14098" width="9" style="10"/>
    <col min="14099" max="14099" width="10.625" style="10" bestFit="1" customWidth="1"/>
    <col min="14100" max="14100" width="15.375" style="10" customWidth="1"/>
    <col min="14101" max="14338" width="9" style="10"/>
    <col min="14339" max="14339" width="11.375" style="10" bestFit="1" customWidth="1"/>
    <col min="14340" max="14340" width="10.25" style="10" bestFit="1" customWidth="1"/>
    <col min="14341" max="14341" width="8.75" style="10" bestFit="1" customWidth="1"/>
    <col min="14342" max="14342" width="9.25" style="10" bestFit="1" customWidth="1"/>
    <col min="14343" max="14344" width="10.875" style="10" bestFit="1" customWidth="1"/>
    <col min="14345" max="14345" width="13.75" style="10" bestFit="1" customWidth="1"/>
    <col min="14346" max="14346" width="9.75" style="10" bestFit="1" customWidth="1"/>
    <col min="14347" max="14347" width="13.625" style="10" bestFit="1" customWidth="1"/>
    <col min="14348" max="14348" width="12.125" style="10" bestFit="1" customWidth="1"/>
    <col min="14349" max="14349" width="15.375" style="10" bestFit="1" customWidth="1"/>
    <col min="14350" max="14350" width="14.25" style="10" bestFit="1" customWidth="1"/>
    <col min="14351" max="14354" width="9" style="10"/>
    <col min="14355" max="14355" width="10.625" style="10" bestFit="1" customWidth="1"/>
    <col min="14356" max="14356" width="15.375" style="10" customWidth="1"/>
    <col min="14357" max="14594" width="9" style="10"/>
    <col min="14595" max="14595" width="11.375" style="10" bestFit="1" customWidth="1"/>
    <col min="14596" max="14596" width="10.25" style="10" bestFit="1" customWidth="1"/>
    <col min="14597" max="14597" width="8.75" style="10" bestFit="1" customWidth="1"/>
    <col min="14598" max="14598" width="9.25" style="10" bestFit="1" customWidth="1"/>
    <col min="14599" max="14600" width="10.875" style="10" bestFit="1" customWidth="1"/>
    <col min="14601" max="14601" width="13.75" style="10" bestFit="1" customWidth="1"/>
    <col min="14602" max="14602" width="9.75" style="10" bestFit="1" customWidth="1"/>
    <col min="14603" max="14603" width="13.625" style="10" bestFit="1" customWidth="1"/>
    <col min="14604" max="14604" width="12.125" style="10" bestFit="1" customWidth="1"/>
    <col min="14605" max="14605" width="15.375" style="10" bestFit="1" customWidth="1"/>
    <col min="14606" max="14606" width="14.25" style="10" bestFit="1" customWidth="1"/>
    <col min="14607" max="14610" width="9" style="10"/>
    <col min="14611" max="14611" width="10.625" style="10" bestFit="1" customWidth="1"/>
    <col min="14612" max="14612" width="15.375" style="10" customWidth="1"/>
    <col min="14613" max="14850" width="9" style="10"/>
    <col min="14851" max="14851" width="11.375" style="10" bestFit="1" customWidth="1"/>
    <col min="14852" max="14852" width="10.25" style="10" bestFit="1" customWidth="1"/>
    <col min="14853" max="14853" width="8.75" style="10" bestFit="1" customWidth="1"/>
    <col min="14854" max="14854" width="9.25" style="10" bestFit="1" customWidth="1"/>
    <col min="14855" max="14856" width="10.875" style="10" bestFit="1" customWidth="1"/>
    <col min="14857" max="14857" width="13.75" style="10" bestFit="1" customWidth="1"/>
    <col min="14858" max="14858" width="9.75" style="10" bestFit="1" customWidth="1"/>
    <col min="14859" max="14859" width="13.625" style="10" bestFit="1" customWidth="1"/>
    <col min="14860" max="14860" width="12.125" style="10" bestFit="1" customWidth="1"/>
    <col min="14861" max="14861" width="15.375" style="10" bestFit="1" customWidth="1"/>
    <col min="14862" max="14862" width="14.25" style="10" bestFit="1" customWidth="1"/>
    <col min="14863" max="14866" width="9" style="10"/>
    <col min="14867" max="14867" width="10.625" style="10" bestFit="1" customWidth="1"/>
    <col min="14868" max="14868" width="15.375" style="10" customWidth="1"/>
    <col min="14869" max="15106" width="9" style="10"/>
    <col min="15107" max="15107" width="11.375" style="10" bestFit="1" customWidth="1"/>
    <col min="15108" max="15108" width="10.25" style="10" bestFit="1" customWidth="1"/>
    <col min="15109" max="15109" width="8.75" style="10" bestFit="1" customWidth="1"/>
    <col min="15110" max="15110" width="9.25" style="10" bestFit="1" customWidth="1"/>
    <col min="15111" max="15112" width="10.875" style="10" bestFit="1" customWidth="1"/>
    <col min="15113" max="15113" width="13.75" style="10" bestFit="1" customWidth="1"/>
    <col min="15114" max="15114" width="9.75" style="10" bestFit="1" customWidth="1"/>
    <col min="15115" max="15115" width="13.625" style="10" bestFit="1" customWidth="1"/>
    <col min="15116" max="15116" width="12.125" style="10" bestFit="1" customWidth="1"/>
    <col min="15117" max="15117" width="15.375" style="10" bestFit="1" customWidth="1"/>
    <col min="15118" max="15118" width="14.25" style="10" bestFit="1" customWidth="1"/>
    <col min="15119" max="15122" width="9" style="10"/>
    <col min="15123" max="15123" width="10.625" style="10" bestFit="1" customWidth="1"/>
    <col min="15124" max="15124" width="15.375" style="10" customWidth="1"/>
    <col min="15125" max="15362" width="9" style="10"/>
    <col min="15363" max="15363" width="11.375" style="10" bestFit="1" customWidth="1"/>
    <col min="15364" max="15364" width="10.25" style="10" bestFit="1" customWidth="1"/>
    <col min="15365" max="15365" width="8.75" style="10" bestFit="1" customWidth="1"/>
    <col min="15366" max="15366" width="9.25" style="10" bestFit="1" customWidth="1"/>
    <col min="15367" max="15368" width="10.875" style="10" bestFit="1" customWidth="1"/>
    <col min="15369" max="15369" width="13.75" style="10" bestFit="1" customWidth="1"/>
    <col min="15370" max="15370" width="9.75" style="10" bestFit="1" customWidth="1"/>
    <col min="15371" max="15371" width="13.625" style="10" bestFit="1" customWidth="1"/>
    <col min="15372" max="15372" width="12.125" style="10" bestFit="1" customWidth="1"/>
    <col min="15373" max="15373" width="15.375" style="10" bestFit="1" customWidth="1"/>
    <col min="15374" max="15374" width="14.25" style="10" bestFit="1" customWidth="1"/>
    <col min="15375" max="15378" width="9" style="10"/>
    <col min="15379" max="15379" width="10.625" style="10" bestFit="1" customWidth="1"/>
    <col min="15380" max="15380" width="15.375" style="10" customWidth="1"/>
    <col min="15381" max="15618" width="9" style="10"/>
    <col min="15619" max="15619" width="11.375" style="10" bestFit="1" customWidth="1"/>
    <col min="15620" max="15620" width="10.25" style="10" bestFit="1" customWidth="1"/>
    <col min="15621" max="15621" width="8.75" style="10" bestFit="1" customWidth="1"/>
    <col min="15622" max="15622" width="9.25" style="10" bestFit="1" customWidth="1"/>
    <col min="15623" max="15624" width="10.875" style="10" bestFit="1" customWidth="1"/>
    <col min="15625" max="15625" width="13.75" style="10" bestFit="1" customWidth="1"/>
    <col min="15626" max="15626" width="9.75" style="10" bestFit="1" customWidth="1"/>
    <col min="15627" max="15627" width="13.625" style="10" bestFit="1" customWidth="1"/>
    <col min="15628" max="15628" width="12.125" style="10" bestFit="1" customWidth="1"/>
    <col min="15629" max="15629" width="15.375" style="10" bestFit="1" customWidth="1"/>
    <col min="15630" max="15630" width="14.25" style="10" bestFit="1" customWidth="1"/>
    <col min="15631" max="15634" width="9" style="10"/>
    <col min="15635" max="15635" width="10.625" style="10" bestFit="1" customWidth="1"/>
    <col min="15636" max="15636" width="15.375" style="10" customWidth="1"/>
    <col min="15637" max="15874" width="9" style="10"/>
    <col min="15875" max="15875" width="11.375" style="10" bestFit="1" customWidth="1"/>
    <col min="15876" max="15876" width="10.25" style="10" bestFit="1" customWidth="1"/>
    <col min="15877" max="15877" width="8.75" style="10" bestFit="1" customWidth="1"/>
    <col min="15878" max="15878" width="9.25" style="10" bestFit="1" customWidth="1"/>
    <col min="15879" max="15880" width="10.875" style="10" bestFit="1" customWidth="1"/>
    <col min="15881" max="15881" width="13.75" style="10" bestFit="1" customWidth="1"/>
    <col min="15882" max="15882" width="9.75" style="10" bestFit="1" customWidth="1"/>
    <col min="15883" max="15883" width="13.625" style="10" bestFit="1" customWidth="1"/>
    <col min="15884" max="15884" width="12.125" style="10" bestFit="1" customWidth="1"/>
    <col min="15885" max="15885" width="15.375" style="10" bestFit="1" customWidth="1"/>
    <col min="15886" max="15886" width="14.25" style="10" bestFit="1" customWidth="1"/>
    <col min="15887" max="15890" width="9" style="10"/>
    <col min="15891" max="15891" width="10.625" style="10" bestFit="1" customWidth="1"/>
    <col min="15892" max="15892" width="15.375" style="10" customWidth="1"/>
    <col min="15893" max="16130" width="9" style="10"/>
    <col min="16131" max="16131" width="11.375" style="10" bestFit="1" customWidth="1"/>
    <col min="16132" max="16132" width="10.25" style="10" bestFit="1" customWidth="1"/>
    <col min="16133" max="16133" width="8.75" style="10" bestFit="1" customWidth="1"/>
    <col min="16134" max="16134" width="9.25" style="10" bestFit="1" customWidth="1"/>
    <col min="16135" max="16136" width="10.875" style="10" bestFit="1" customWidth="1"/>
    <col min="16137" max="16137" width="13.75" style="10" bestFit="1" customWidth="1"/>
    <col min="16138" max="16138" width="9.75" style="10" bestFit="1" customWidth="1"/>
    <col min="16139" max="16139" width="13.625" style="10" bestFit="1" customWidth="1"/>
    <col min="16140" max="16140" width="12.125" style="10" bestFit="1" customWidth="1"/>
    <col min="16141" max="16141" width="15.375" style="10" bestFit="1" customWidth="1"/>
    <col min="16142" max="16142" width="14.25" style="10" bestFit="1" customWidth="1"/>
    <col min="16143" max="16146" width="9" style="10"/>
    <col min="16147" max="16147" width="10.625" style="10" bestFit="1" customWidth="1"/>
    <col min="16148" max="16148" width="15.375" style="10" customWidth="1"/>
    <col min="16149" max="16384" width="9" style="10"/>
  </cols>
  <sheetData>
    <row r="1" spans="1:20" ht="13.5" x14ac:dyDescent="0.3">
      <c r="A1" s="21" t="s">
        <v>35</v>
      </c>
      <c r="B1" s="22" t="s">
        <v>35</v>
      </c>
      <c r="C1" s="23"/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</row>
    <row r="2" spans="1:20" s="8" customFormat="1" ht="171.75" customHeight="1" x14ac:dyDescent="0.3">
      <c r="A2" s="24" t="s">
        <v>21</v>
      </c>
      <c r="B2" s="25" t="s">
        <v>22</v>
      </c>
      <c r="C2" s="26" t="s">
        <v>819</v>
      </c>
      <c r="D2" s="6" t="s">
        <v>812</v>
      </c>
      <c r="E2" s="323" t="s">
        <v>1569</v>
      </c>
      <c r="F2" s="323" t="s">
        <v>1567</v>
      </c>
      <c r="G2" s="323" t="s">
        <v>1472</v>
      </c>
      <c r="H2" s="323" t="s">
        <v>1505</v>
      </c>
      <c r="I2" s="218" t="s">
        <v>1517</v>
      </c>
      <c r="J2" s="218" t="s">
        <v>1518</v>
      </c>
      <c r="K2" s="218" t="s">
        <v>1519</v>
      </c>
      <c r="L2" s="218" t="s">
        <v>1520</v>
      </c>
      <c r="M2" s="4" t="s">
        <v>1546</v>
      </c>
      <c r="N2" s="4" t="s">
        <v>1523</v>
      </c>
      <c r="O2" s="4" t="s">
        <v>1547</v>
      </c>
      <c r="P2" s="4" t="s">
        <v>1548</v>
      </c>
      <c r="Q2" s="5" t="s">
        <v>1529</v>
      </c>
      <c r="R2" s="5" t="s">
        <v>1570</v>
      </c>
      <c r="S2" s="6" t="s">
        <v>1534</v>
      </c>
      <c r="T2" s="7" t="s">
        <v>1533</v>
      </c>
    </row>
    <row r="3" spans="1:20" s="8" customFormat="1" x14ac:dyDescent="0.3">
      <c r="A3" s="14" t="s">
        <v>23</v>
      </c>
      <c r="B3" s="14" t="s">
        <v>23</v>
      </c>
      <c r="C3" s="15" t="s">
        <v>24</v>
      </c>
      <c r="D3" s="15" t="s">
        <v>24</v>
      </c>
      <c r="E3" s="15" t="s">
        <v>24</v>
      </c>
      <c r="F3" s="15" t="s">
        <v>24</v>
      </c>
      <c r="G3" s="15" t="s">
        <v>24</v>
      </c>
      <c r="H3" s="15" t="s">
        <v>24</v>
      </c>
      <c r="I3" s="15" t="s">
        <v>24</v>
      </c>
      <c r="J3" s="15" t="s">
        <v>24</v>
      </c>
      <c r="K3" s="15" t="s">
        <v>24</v>
      </c>
      <c r="L3" s="15" t="s">
        <v>24</v>
      </c>
      <c r="M3" s="15" t="s">
        <v>24</v>
      </c>
      <c r="N3" s="15" t="s">
        <v>24</v>
      </c>
      <c r="O3" s="15" t="s">
        <v>24</v>
      </c>
      <c r="P3" s="15" t="s">
        <v>24</v>
      </c>
      <c r="Q3" s="15" t="s">
        <v>24</v>
      </c>
      <c r="R3" s="15" t="s">
        <v>24</v>
      </c>
      <c r="S3" s="15" t="s">
        <v>24</v>
      </c>
      <c r="T3" s="15" t="s">
        <v>24</v>
      </c>
    </row>
    <row r="4" spans="1:20" s="8" customFormat="1" ht="36" x14ac:dyDescent="0.3">
      <c r="A4" s="16" t="s">
        <v>25</v>
      </c>
      <c r="B4" s="17" t="s">
        <v>26</v>
      </c>
      <c r="C4" s="16" t="s">
        <v>27</v>
      </c>
      <c r="D4" s="16" t="s">
        <v>37</v>
      </c>
      <c r="E4" s="16" t="s">
        <v>37</v>
      </c>
      <c r="F4" s="16" t="s">
        <v>1510</v>
      </c>
      <c r="G4" s="16" t="s">
        <v>37</v>
      </c>
      <c r="H4" s="16" t="s">
        <v>37</v>
      </c>
      <c r="I4" s="16" t="s">
        <v>37</v>
      </c>
      <c r="J4" s="16" t="s">
        <v>37</v>
      </c>
      <c r="K4" s="16" t="s">
        <v>37</v>
      </c>
      <c r="L4" s="16" t="s">
        <v>37</v>
      </c>
      <c r="M4" s="16" t="s">
        <v>37</v>
      </c>
      <c r="N4" s="337" t="s">
        <v>1524</v>
      </c>
      <c r="O4" s="16" t="s">
        <v>37</v>
      </c>
      <c r="P4" s="16" t="s">
        <v>37</v>
      </c>
      <c r="Q4" s="16" t="s">
        <v>37</v>
      </c>
      <c r="R4" s="16" t="s">
        <v>37</v>
      </c>
      <c r="S4" s="16" t="s">
        <v>37</v>
      </c>
      <c r="T4" s="16" t="s">
        <v>37</v>
      </c>
    </row>
    <row r="5" spans="1:20" s="8" customFormat="1" x14ac:dyDescent="0.3">
      <c r="A5" s="18" t="s">
        <v>28</v>
      </c>
      <c r="B5" s="19" t="s">
        <v>29</v>
      </c>
      <c r="C5" s="19" t="s">
        <v>1507</v>
      </c>
      <c r="D5" s="322" t="s">
        <v>1506</v>
      </c>
      <c r="E5" s="324" t="s">
        <v>1512</v>
      </c>
      <c r="F5" s="324" t="s">
        <v>1508</v>
      </c>
      <c r="G5" s="324" t="s">
        <v>1509</v>
      </c>
      <c r="H5" s="324" t="s">
        <v>1511</v>
      </c>
      <c r="I5" s="324" t="s">
        <v>1513</v>
      </c>
      <c r="J5" s="324" t="s">
        <v>1514</v>
      </c>
      <c r="K5" s="324" t="s">
        <v>1515</v>
      </c>
      <c r="L5" s="324" t="s">
        <v>1516</v>
      </c>
      <c r="M5" s="324" t="s">
        <v>1521</v>
      </c>
      <c r="N5" s="324" t="s">
        <v>1525</v>
      </c>
      <c r="O5" s="324" t="s">
        <v>1526</v>
      </c>
      <c r="P5" s="324" t="s">
        <v>1522</v>
      </c>
      <c r="Q5" s="324" t="s">
        <v>1527</v>
      </c>
      <c r="R5" s="324" t="s">
        <v>1528</v>
      </c>
      <c r="S5" s="27" t="s">
        <v>1531</v>
      </c>
      <c r="T5" s="28" t="s">
        <v>1532</v>
      </c>
    </row>
    <row r="6" spans="1:20" ht="14.25" customHeight="1" x14ac:dyDescent="0.3">
      <c r="A6" s="20" t="b">
        <v>1</v>
      </c>
      <c r="B6" s="327" t="s">
        <v>36</v>
      </c>
      <c r="C6" s="328">
        <v>100100001</v>
      </c>
      <c r="D6" s="325">
        <v>100101</v>
      </c>
      <c r="E6" s="325">
        <v>1</v>
      </c>
      <c r="F6" s="325">
        <v>0</v>
      </c>
      <c r="G6" s="325">
        <v>100</v>
      </c>
      <c r="H6" s="325">
        <v>1</v>
      </c>
      <c r="I6" s="325">
        <v>2</v>
      </c>
      <c r="J6" s="325">
        <v>10</v>
      </c>
      <c r="K6" s="325">
        <v>2</v>
      </c>
      <c r="L6" s="325">
        <v>99</v>
      </c>
      <c r="M6" s="325">
        <v>1</v>
      </c>
      <c r="N6" s="326" t="s">
        <v>1470</v>
      </c>
      <c r="O6" s="325">
        <v>1</v>
      </c>
      <c r="P6" s="325">
        <v>90</v>
      </c>
      <c r="Q6" s="325">
        <v>0</v>
      </c>
      <c r="R6" s="325">
        <v>0</v>
      </c>
      <c r="S6" s="325">
        <v>0</v>
      </c>
      <c r="T6" s="325">
        <v>0</v>
      </c>
    </row>
    <row r="7" spans="1:20" ht="14.25" customHeight="1" x14ac:dyDescent="0.3">
      <c r="A7" s="20" t="b">
        <v>1</v>
      </c>
      <c r="B7" s="327" t="s">
        <v>36</v>
      </c>
      <c r="C7" s="328">
        <v>100100001</v>
      </c>
      <c r="D7" s="325">
        <v>100102</v>
      </c>
      <c r="E7" s="325">
        <v>2</v>
      </c>
      <c r="F7" s="325">
        <v>0</v>
      </c>
      <c r="G7" s="325">
        <v>100</v>
      </c>
      <c r="H7" s="325">
        <v>3</v>
      </c>
      <c r="I7" s="325">
        <v>3</v>
      </c>
      <c r="J7" s="325">
        <v>8</v>
      </c>
      <c r="K7" s="325">
        <v>2</v>
      </c>
      <c r="L7" s="325">
        <v>99</v>
      </c>
      <c r="M7" s="325">
        <v>1</v>
      </c>
      <c r="N7" s="326" t="s">
        <v>1470</v>
      </c>
      <c r="O7" s="325">
        <v>1</v>
      </c>
      <c r="P7" s="325">
        <v>90</v>
      </c>
      <c r="Q7" s="325">
        <v>0</v>
      </c>
      <c r="R7" s="325">
        <v>0</v>
      </c>
      <c r="S7" s="325">
        <v>0</v>
      </c>
      <c r="T7" s="325">
        <v>0</v>
      </c>
    </row>
    <row r="8" spans="1:20" ht="14.25" customHeight="1" x14ac:dyDescent="0.3">
      <c r="A8" s="20" t="b">
        <v>1</v>
      </c>
      <c r="B8" s="327" t="s">
        <v>36</v>
      </c>
      <c r="C8" s="328">
        <v>100100001</v>
      </c>
      <c r="D8" s="325">
        <v>100103</v>
      </c>
      <c r="E8" s="325">
        <v>3</v>
      </c>
      <c r="F8" s="325">
        <v>0</v>
      </c>
      <c r="G8" s="325">
        <v>100</v>
      </c>
      <c r="H8" s="325">
        <v>5</v>
      </c>
      <c r="I8" s="325">
        <v>3</v>
      </c>
      <c r="J8" s="325">
        <v>0</v>
      </c>
      <c r="K8" s="325">
        <v>1</v>
      </c>
      <c r="L8" s="325">
        <v>0</v>
      </c>
      <c r="M8" s="325">
        <v>1</v>
      </c>
      <c r="N8" s="326" t="s">
        <v>1470</v>
      </c>
      <c r="O8" s="325">
        <v>2</v>
      </c>
      <c r="P8" s="325">
        <v>50</v>
      </c>
      <c r="Q8" s="325">
        <v>0</v>
      </c>
      <c r="R8" s="325">
        <v>0</v>
      </c>
      <c r="S8" s="325">
        <v>0</v>
      </c>
      <c r="T8" s="325">
        <v>0</v>
      </c>
    </row>
    <row r="9" spans="1:20" ht="14.25" customHeight="1" x14ac:dyDescent="0.3">
      <c r="A9" s="20" t="b">
        <v>1</v>
      </c>
      <c r="B9" s="327" t="s">
        <v>36</v>
      </c>
      <c r="C9" s="328">
        <v>100100001</v>
      </c>
      <c r="D9" s="325">
        <v>100104</v>
      </c>
      <c r="E9" s="325">
        <v>4</v>
      </c>
      <c r="F9" s="325">
        <v>0</v>
      </c>
      <c r="G9" s="325">
        <v>100</v>
      </c>
      <c r="H9" s="325">
        <v>5</v>
      </c>
      <c r="I9" s="325">
        <v>3</v>
      </c>
      <c r="J9" s="325">
        <v>0</v>
      </c>
      <c r="K9" s="325">
        <v>1</v>
      </c>
      <c r="L9" s="325">
        <v>0</v>
      </c>
      <c r="M9" s="325">
        <v>4</v>
      </c>
      <c r="N9" s="325" t="s">
        <v>1471</v>
      </c>
      <c r="O9" s="325">
        <v>3</v>
      </c>
      <c r="P9" s="325">
        <v>3</v>
      </c>
      <c r="Q9" s="325">
        <v>0</v>
      </c>
      <c r="R9" s="325">
        <v>0</v>
      </c>
      <c r="S9" s="325">
        <v>0</v>
      </c>
      <c r="T9" s="325">
        <v>0</v>
      </c>
    </row>
    <row r="10" spans="1:20" ht="14.25" customHeight="1" x14ac:dyDescent="0.3">
      <c r="A10" s="20" t="b">
        <v>1</v>
      </c>
      <c r="B10" s="327" t="s">
        <v>36</v>
      </c>
      <c r="C10" s="328">
        <v>100100001</v>
      </c>
      <c r="D10" s="325">
        <v>100105</v>
      </c>
      <c r="E10" s="325">
        <v>5</v>
      </c>
      <c r="F10" s="325">
        <v>0</v>
      </c>
      <c r="G10" s="325">
        <v>100</v>
      </c>
      <c r="H10" s="325">
        <v>5</v>
      </c>
      <c r="I10" s="325">
        <v>4</v>
      </c>
      <c r="J10" s="325">
        <v>5</v>
      </c>
      <c r="K10" s="325">
        <v>2</v>
      </c>
      <c r="L10" s="325">
        <v>99</v>
      </c>
      <c r="M10" s="325">
        <v>1</v>
      </c>
      <c r="N10" s="326" t="s">
        <v>1470</v>
      </c>
      <c r="O10" s="325">
        <v>1</v>
      </c>
      <c r="P10" s="325">
        <v>50</v>
      </c>
      <c r="Q10" s="325">
        <v>0</v>
      </c>
      <c r="R10" s="325">
        <v>0</v>
      </c>
      <c r="S10" s="325">
        <v>0</v>
      </c>
      <c r="T10" s="325">
        <v>0</v>
      </c>
    </row>
    <row r="11" spans="1:20" ht="14.25" customHeight="1" x14ac:dyDescent="0.3">
      <c r="A11" s="20" t="b">
        <v>1</v>
      </c>
      <c r="B11" s="327" t="s">
        <v>36</v>
      </c>
      <c r="C11" s="328">
        <v>100100001</v>
      </c>
      <c r="D11" s="325">
        <v>100106</v>
      </c>
      <c r="E11" s="325">
        <v>6</v>
      </c>
      <c r="F11" s="326">
        <v>0</v>
      </c>
      <c r="G11" s="326">
        <v>100</v>
      </c>
      <c r="H11" s="326">
        <v>5</v>
      </c>
      <c r="I11" s="326">
        <v>4</v>
      </c>
      <c r="J11" s="326">
        <v>5</v>
      </c>
      <c r="K11" s="326">
        <v>2</v>
      </c>
      <c r="L11" s="326">
        <v>99</v>
      </c>
      <c r="M11" s="326">
        <v>1</v>
      </c>
      <c r="N11" s="326" t="s">
        <v>1470</v>
      </c>
      <c r="O11" s="326">
        <v>2</v>
      </c>
      <c r="P11" s="326">
        <v>20</v>
      </c>
      <c r="Q11" s="326">
        <v>0</v>
      </c>
      <c r="R11" s="326">
        <v>0</v>
      </c>
      <c r="S11" s="326">
        <v>0</v>
      </c>
      <c r="T11" s="326">
        <v>0</v>
      </c>
    </row>
    <row r="12" spans="1:20" ht="14.25" customHeight="1" x14ac:dyDescent="0.3">
      <c r="A12" s="20" t="b">
        <v>1</v>
      </c>
      <c r="B12" s="327" t="s">
        <v>36</v>
      </c>
      <c r="C12" s="328">
        <v>100100001</v>
      </c>
      <c r="D12" s="325">
        <v>100107</v>
      </c>
      <c r="E12" s="325">
        <v>7</v>
      </c>
      <c r="F12" s="326">
        <v>0</v>
      </c>
      <c r="G12" s="326">
        <v>100</v>
      </c>
      <c r="H12" s="326">
        <v>5</v>
      </c>
      <c r="I12" s="326">
        <v>3</v>
      </c>
      <c r="J12" s="326">
        <v>8</v>
      </c>
      <c r="K12" s="326">
        <v>2</v>
      </c>
      <c r="L12" s="326">
        <v>2</v>
      </c>
      <c r="M12" s="326">
        <v>1</v>
      </c>
      <c r="N12" s="326" t="s">
        <v>1470</v>
      </c>
      <c r="O12" s="326">
        <v>2</v>
      </c>
      <c r="P12" s="326">
        <v>100</v>
      </c>
      <c r="Q12" s="326">
        <v>0</v>
      </c>
      <c r="R12" s="326">
        <v>0</v>
      </c>
      <c r="S12" s="326">
        <v>0</v>
      </c>
      <c r="T12" s="326">
        <v>0</v>
      </c>
    </row>
    <row r="13" spans="1:20" ht="14.25" customHeight="1" x14ac:dyDescent="0.3">
      <c r="A13" s="20" t="b">
        <v>1</v>
      </c>
      <c r="B13" s="327" t="s">
        <v>1468</v>
      </c>
      <c r="C13" s="328">
        <v>100100001</v>
      </c>
      <c r="D13" s="325">
        <v>100108</v>
      </c>
      <c r="E13" s="325">
        <v>8</v>
      </c>
      <c r="F13" s="326">
        <v>0</v>
      </c>
      <c r="G13" s="326">
        <v>100</v>
      </c>
      <c r="H13" s="326">
        <v>5</v>
      </c>
      <c r="I13" s="326">
        <v>3</v>
      </c>
      <c r="J13" s="326">
        <v>8</v>
      </c>
      <c r="K13" s="326">
        <v>2</v>
      </c>
      <c r="L13" s="326">
        <v>99</v>
      </c>
      <c r="M13" s="326">
        <v>1</v>
      </c>
      <c r="N13" s="326" t="s">
        <v>1470</v>
      </c>
      <c r="O13" s="326">
        <v>1</v>
      </c>
      <c r="P13" s="326">
        <v>1</v>
      </c>
      <c r="Q13" s="326">
        <v>0</v>
      </c>
      <c r="R13" s="338">
        <v>1</v>
      </c>
      <c r="S13" s="326">
        <v>0</v>
      </c>
      <c r="T13" s="326">
        <v>0</v>
      </c>
    </row>
    <row r="14" spans="1:20" ht="14.25" customHeight="1" x14ac:dyDescent="0.3">
      <c r="A14" s="20" t="b">
        <v>1</v>
      </c>
      <c r="B14" s="329" t="s">
        <v>1469</v>
      </c>
      <c r="C14" s="330">
        <v>100100002</v>
      </c>
      <c r="D14" s="325">
        <v>200101</v>
      </c>
      <c r="E14" s="325">
        <v>1</v>
      </c>
      <c r="F14" s="325">
        <v>0</v>
      </c>
      <c r="G14" s="325">
        <v>100</v>
      </c>
      <c r="H14" s="325">
        <v>1</v>
      </c>
      <c r="I14" s="325">
        <v>2</v>
      </c>
      <c r="J14" s="325">
        <v>10</v>
      </c>
      <c r="K14" s="325">
        <v>2</v>
      </c>
      <c r="L14" s="325">
        <v>99</v>
      </c>
      <c r="M14" s="325">
        <v>1</v>
      </c>
      <c r="N14" s="326" t="s">
        <v>1470</v>
      </c>
      <c r="O14" s="325">
        <v>1</v>
      </c>
      <c r="P14" s="325">
        <v>90</v>
      </c>
      <c r="Q14" s="325">
        <v>0</v>
      </c>
      <c r="R14" s="325">
        <v>0</v>
      </c>
      <c r="S14" s="325">
        <v>0</v>
      </c>
      <c r="T14" s="325">
        <v>0</v>
      </c>
    </row>
    <row r="15" spans="1:20" ht="14.25" customHeight="1" x14ac:dyDescent="0.3">
      <c r="A15" s="20" t="b">
        <v>1</v>
      </c>
      <c r="B15" s="329" t="s">
        <v>1469</v>
      </c>
      <c r="C15" s="330">
        <v>100100002</v>
      </c>
      <c r="D15" s="325">
        <v>200102</v>
      </c>
      <c r="E15" s="325">
        <v>2</v>
      </c>
      <c r="F15" s="325">
        <v>0</v>
      </c>
      <c r="G15" s="325">
        <v>100</v>
      </c>
      <c r="H15" s="325">
        <v>3</v>
      </c>
      <c r="I15" s="325">
        <v>3</v>
      </c>
      <c r="J15" s="325">
        <v>8</v>
      </c>
      <c r="K15" s="325">
        <v>2</v>
      </c>
      <c r="L15" s="325">
        <v>99</v>
      </c>
      <c r="M15" s="325">
        <v>1</v>
      </c>
      <c r="N15" s="326" t="s">
        <v>1470</v>
      </c>
      <c r="O15" s="325">
        <v>1</v>
      </c>
      <c r="P15" s="325">
        <v>90</v>
      </c>
      <c r="Q15" s="325">
        <v>0</v>
      </c>
      <c r="R15" s="325">
        <v>0</v>
      </c>
      <c r="S15" s="325">
        <v>0</v>
      </c>
      <c r="T15" s="325">
        <v>0</v>
      </c>
    </row>
    <row r="16" spans="1:20" ht="14.25" customHeight="1" x14ac:dyDescent="0.3">
      <c r="A16" s="20" t="b">
        <v>1</v>
      </c>
      <c r="B16" s="329" t="s">
        <v>1469</v>
      </c>
      <c r="C16" s="330">
        <v>100100002</v>
      </c>
      <c r="D16" s="325">
        <v>200103</v>
      </c>
      <c r="E16" s="325">
        <v>3</v>
      </c>
      <c r="F16" s="325">
        <v>0</v>
      </c>
      <c r="G16" s="325">
        <v>100</v>
      </c>
      <c r="H16" s="325">
        <v>5</v>
      </c>
      <c r="I16" s="325">
        <v>3</v>
      </c>
      <c r="J16" s="325">
        <v>0</v>
      </c>
      <c r="K16" s="325">
        <v>1</v>
      </c>
      <c r="L16" s="325">
        <v>0</v>
      </c>
      <c r="M16" s="325">
        <v>1</v>
      </c>
      <c r="N16" s="326" t="s">
        <v>1470</v>
      </c>
      <c r="O16" s="325">
        <v>2</v>
      </c>
      <c r="P16" s="325">
        <v>50</v>
      </c>
      <c r="Q16" s="325">
        <v>0</v>
      </c>
      <c r="R16" s="325">
        <v>0</v>
      </c>
      <c r="S16" s="325">
        <v>0</v>
      </c>
      <c r="T16" s="325">
        <v>0</v>
      </c>
    </row>
    <row r="17" spans="1:20" ht="14.25" customHeight="1" x14ac:dyDescent="0.3">
      <c r="A17" s="20" t="b">
        <v>1</v>
      </c>
      <c r="B17" s="329" t="s">
        <v>1469</v>
      </c>
      <c r="C17" s="330">
        <v>100100002</v>
      </c>
      <c r="D17" s="325">
        <v>200104</v>
      </c>
      <c r="E17" s="325">
        <v>4</v>
      </c>
      <c r="F17" s="325">
        <v>0</v>
      </c>
      <c r="G17" s="325">
        <v>100</v>
      </c>
      <c r="H17" s="325">
        <v>5</v>
      </c>
      <c r="I17" s="325">
        <v>3</v>
      </c>
      <c r="J17" s="325">
        <v>0</v>
      </c>
      <c r="K17" s="325">
        <v>1</v>
      </c>
      <c r="L17" s="325">
        <v>0</v>
      </c>
      <c r="M17" s="325">
        <v>4</v>
      </c>
      <c r="N17" s="325" t="s">
        <v>1471</v>
      </c>
      <c r="O17" s="325">
        <v>3</v>
      </c>
      <c r="P17" s="325">
        <v>3</v>
      </c>
      <c r="Q17" s="325">
        <v>0</v>
      </c>
      <c r="R17" s="325">
        <v>0</v>
      </c>
      <c r="S17" s="325">
        <v>0</v>
      </c>
      <c r="T17" s="325">
        <v>0</v>
      </c>
    </row>
    <row r="18" spans="1:20" ht="14.25" customHeight="1" x14ac:dyDescent="0.3">
      <c r="A18" s="20" t="b">
        <v>1</v>
      </c>
      <c r="B18" s="329" t="s">
        <v>1469</v>
      </c>
      <c r="C18" s="330">
        <v>100100002</v>
      </c>
      <c r="D18" s="326">
        <v>200105</v>
      </c>
      <c r="E18" s="325">
        <v>5</v>
      </c>
      <c r="F18" s="325">
        <v>0</v>
      </c>
      <c r="G18" s="325">
        <v>100</v>
      </c>
      <c r="H18" s="325">
        <v>5</v>
      </c>
      <c r="I18" s="325">
        <v>4</v>
      </c>
      <c r="J18" s="325">
        <v>5</v>
      </c>
      <c r="K18" s="325">
        <v>2</v>
      </c>
      <c r="L18" s="325">
        <v>99</v>
      </c>
      <c r="M18" s="325">
        <v>1</v>
      </c>
      <c r="N18" s="326" t="s">
        <v>1470</v>
      </c>
      <c r="O18" s="325">
        <v>1</v>
      </c>
      <c r="P18" s="325">
        <v>50</v>
      </c>
      <c r="Q18" s="325">
        <v>0</v>
      </c>
      <c r="R18" s="325">
        <v>0</v>
      </c>
      <c r="S18" s="325">
        <v>0</v>
      </c>
      <c r="T18" s="325">
        <v>0</v>
      </c>
    </row>
    <row r="19" spans="1:20" ht="14.25" customHeight="1" x14ac:dyDescent="0.3">
      <c r="A19" s="20" t="b">
        <v>1</v>
      </c>
      <c r="B19" s="329" t="s">
        <v>1469</v>
      </c>
      <c r="C19" s="330">
        <v>100100002</v>
      </c>
      <c r="D19" s="326">
        <v>200106</v>
      </c>
      <c r="E19" s="325">
        <v>6</v>
      </c>
      <c r="F19" s="326">
        <v>0</v>
      </c>
      <c r="G19" s="326">
        <v>100</v>
      </c>
      <c r="H19" s="326">
        <v>5</v>
      </c>
      <c r="I19" s="326">
        <v>4</v>
      </c>
      <c r="J19" s="326">
        <v>5</v>
      </c>
      <c r="K19" s="326">
        <v>2</v>
      </c>
      <c r="L19" s="326">
        <v>99</v>
      </c>
      <c r="M19" s="326">
        <v>1</v>
      </c>
      <c r="N19" s="326" t="s">
        <v>1470</v>
      </c>
      <c r="O19" s="326">
        <v>2</v>
      </c>
      <c r="P19" s="326">
        <v>20</v>
      </c>
      <c r="Q19" s="326">
        <v>0</v>
      </c>
      <c r="R19" s="326">
        <v>0</v>
      </c>
      <c r="S19" s="326">
        <v>0</v>
      </c>
      <c r="T19" s="326">
        <v>0</v>
      </c>
    </row>
    <row r="20" spans="1:20" ht="14.25" customHeight="1" x14ac:dyDescent="0.3">
      <c r="A20" s="20" t="b">
        <v>1</v>
      </c>
      <c r="B20" s="329" t="s">
        <v>1469</v>
      </c>
      <c r="C20" s="330">
        <v>100100002</v>
      </c>
      <c r="D20" s="325">
        <v>200107</v>
      </c>
      <c r="E20" s="325">
        <v>7</v>
      </c>
      <c r="F20" s="326">
        <v>0</v>
      </c>
      <c r="G20" s="326">
        <v>100</v>
      </c>
      <c r="H20" s="326">
        <v>5</v>
      </c>
      <c r="I20" s="326">
        <v>3</v>
      </c>
      <c r="J20" s="326">
        <v>8</v>
      </c>
      <c r="K20" s="326">
        <v>2</v>
      </c>
      <c r="L20" s="326">
        <v>2</v>
      </c>
      <c r="M20" s="326">
        <v>1</v>
      </c>
      <c r="N20" s="326" t="s">
        <v>1470</v>
      </c>
      <c r="O20" s="326">
        <v>2</v>
      </c>
      <c r="P20" s="326">
        <v>100</v>
      </c>
      <c r="Q20" s="326">
        <v>0</v>
      </c>
      <c r="R20" s="326">
        <v>0</v>
      </c>
      <c r="S20" s="326">
        <v>0</v>
      </c>
      <c r="T20" s="326">
        <v>0</v>
      </c>
    </row>
    <row r="21" spans="1:20" ht="14.25" customHeight="1" x14ac:dyDescent="0.3">
      <c r="A21" s="20" t="b">
        <v>1</v>
      </c>
      <c r="B21" s="329" t="s">
        <v>1469</v>
      </c>
      <c r="C21" s="330">
        <v>100100002</v>
      </c>
      <c r="D21" s="325">
        <v>200108</v>
      </c>
      <c r="E21" s="325">
        <v>8</v>
      </c>
      <c r="F21" s="326">
        <v>0</v>
      </c>
      <c r="G21" s="326">
        <v>100</v>
      </c>
      <c r="H21" s="326">
        <v>5</v>
      </c>
      <c r="I21" s="326">
        <v>3</v>
      </c>
      <c r="J21" s="326">
        <v>8</v>
      </c>
      <c r="K21" s="326">
        <v>2</v>
      </c>
      <c r="L21" s="326">
        <v>99</v>
      </c>
      <c r="M21" s="326">
        <v>1</v>
      </c>
      <c r="N21" s="326" t="s">
        <v>1470</v>
      </c>
      <c r="O21" s="326">
        <v>1</v>
      </c>
      <c r="P21" s="326">
        <v>1</v>
      </c>
      <c r="Q21" s="326">
        <v>0</v>
      </c>
      <c r="R21" s="338">
        <v>1</v>
      </c>
      <c r="S21" s="326">
        <v>0</v>
      </c>
      <c r="T21" s="326">
        <v>0</v>
      </c>
    </row>
    <row r="22" spans="1:20" ht="14.25" customHeight="1" x14ac:dyDescent="0.3">
      <c r="A22" s="20" t="b">
        <v>1</v>
      </c>
      <c r="B22" s="331" t="s">
        <v>1481</v>
      </c>
      <c r="C22" s="332">
        <v>100100003</v>
      </c>
      <c r="D22" s="325">
        <v>300101</v>
      </c>
      <c r="E22" s="325">
        <v>1</v>
      </c>
      <c r="F22" s="325">
        <v>0</v>
      </c>
      <c r="G22" s="325">
        <v>100</v>
      </c>
      <c r="H22" s="325">
        <v>1</v>
      </c>
      <c r="I22" s="325">
        <v>2</v>
      </c>
      <c r="J22" s="325">
        <v>10</v>
      </c>
      <c r="K22" s="325">
        <v>2</v>
      </c>
      <c r="L22" s="325">
        <v>99</v>
      </c>
      <c r="M22" s="325">
        <v>1</v>
      </c>
      <c r="N22" s="326" t="s">
        <v>1470</v>
      </c>
      <c r="O22" s="325">
        <v>1</v>
      </c>
      <c r="P22" s="325">
        <v>90</v>
      </c>
      <c r="Q22" s="325">
        <v>0</v>
      </c>
      <c r="R22" s="325">
        <v>0</v>
      </c>
      <c r="S22" s="325">
        <v>0</v>
      </c>
      <c r="T22" s="325">
        <v>0</v>
      </c>
    </row>
    <row r="23" spans="1:20" ht="14.25" customHeight="1" x14ac:dyDescent="0.3">
      <c r="A23" s="20" t="b">
        <v>1</v>
      </c>
      <c r="B23" s="331" t="s">
        <v>1481</v>
      </c>
      <c r="C23" s="332">
        <v>100100003</v>
      </c>
      <c r="D23" s="325">
        <v>300102</v>
      </c>
      <c r="E23" s="325">
        <v>2</v>
      </c>
      <c r="F23" s="325">
        <v>0</v>
      </c>
      <c r="G23" s="325">
        <v>100</v>
      </c>
      <c r="H23" s="325">
        <v>3</v>
      </c>
      <c r="I23" s="325">
        <v>3</v>
      </c>
      <c r="J23" s="325">
        <v>8</v>
      </c>
      <c r="K23" s="325">
        <v>2</v>
      </c>
      <c r="L23" s="325">
        <v>99</v>
      </c>
      <c r="M23" s="325">
        <v>1</v>
      </c>
      <c r="N23" s="326" t="s">
        <v>1470</v>
      </c>
      <c r="O23" s="325">
        <v>1</v>
      </c>
      <c r="P23" s="325">
        <v>90</v>
      </c>
      <c r="Q23" s="325">
        <v>0</v>
      </c>
      <c r="R23" s="325">
        <v>0</v>
      </c>
      <c r="S23" s="325">
        <v>0</v>
      </c>
      <c r="T23" s="325">
        <v>0</v>
      </c>
    </row>
    <row r="24" spans="1:20" ht="14.25" customHeight="1" x14ac:dyDescent="0.3">
      <c r="A24" s="20" t="b">
        <v>1</v>
      </c>
      <c r="B24" s="331" t="s">
        <v>1481</v>
      </c>
      <c r="C24" s="332">
        <v>100100003</v>
      </c>
      <c r="D24" s="325">
        <v>300103</v>
      </c>
      <c r="E24" s="325">
        <v>3</v>
      </c>
      <c r="F24" s="325">
        <v>0</v>
      </c>
      <c r="G24" s="325">
        <v>100</v>
      </c>
      <c r="H24" s="325">
        <v>5</v>
      </c>
      <c r="I24" s="325">
        <v>3</v>
      </c>
      <c r="J24" s="325">
        <v>0</v>
      </c>
      <c r="K24" s="325">
        <v>1</v>
      </c>
      <c r="L24" s="325">
        <v>0</v>
      </c>
      <c r="M24" s="325">
        <v>1</v>
      </c>
      <c r="N24" s="326" t="s">
        <v>1470</v>
      </c>
      <c r="O24" s="325">
        <v>2</v>
      </c>
      <c r="P24" s="325">
        <v>50</v>
      </c>
      <c r="Q24" s="325">
        <v>0</v>
      </c>
      <c r="R24" s="325">
        <v>0</v>
      </c>
      <c r="S24" s="325">
        <v>0</v>
      </c>
      <c r="T24" s="325">
        <v>0</v>
      </c>
    </row>
    <row r="25" spans="1:20" ht="14.25" customHeight="1" x14ac:dyDescent="0.3">
      <c r="A25" s="20" t="b">
        <v>1</v>
      </c>
      <c r="B25" s="331" t="s">
        <v>1481</v>
      </c>
      <c r="C25" s="332">
        <v>100100003</v>
      </c>
      <c r="D25" s="325">
        <v>300104</v>
      </c>
      <c r="E25" s="325">
        <v>4</v>
      </c>
      <c r="F25" s="325">
        <v>0</v>
      </c>
      <c r="G25" s="325">
        <v>100</v>
      </c>
      <c r="H25" s="325">
        <v>5</v>
      </c>
      <c r="I25" s="325">
        <v>3</v>
      </c>
      <c r="J25" s="325">
        <v>0</v>
      </c>
      <c r="K25" s="325">
        <v>1</v>
      </c>
      <c r="L25" s="325">
        <v>0</v>
      </c>
      <c r="M25" s="325">
        <v>4</v>
      </c>
      <c r="N25" s="325" t="s">
        <v>1471</v>
      </c>
      <c r="O25" s="325">
        <v>3</v>
      </c>
      <c r="P25" s="325">
        <v>3</v>
      </c>
      <c r="Q25" s="325">
        <v>0</v>
      </c>
      <c r="R25" s="325">
        <v>0</v>
      </c>
      <c r="S25" s="325">
        <v>0</v>
      </c>
      <c r="T25" s="325">
        <v>0</v>
      </c>
    </row>
    <row r="26" spans="1:20" ht="14.25" customHeight="1" x14ac:dyDescent="0.3">
      <c r="A26" s="20" t="b">
        <v>1</v>
      </c>
      <c r="B26" s="331" t="s">
        <v>1481</v>
      </c>
      <c r="C26" s="332">
        <v>100100003</v>
      </c>
      <c r="D26" s="326">
        <v>300105</v>
      </c>
      <c r="E26" s="325">
        <v>5</v>
      </c>
      <c r="F26" s="325">
        <v>0</v>
      </c>
      <c r="G26" s="325">
        <v>100</v>
      </c>
      <c r="H26" s="325">
        <v>5</v>
      </c>
      <c r="I26" s="325">
        <v>4</v>
      </c>
      <c r="J26" s="325">
        <v>5</v>
      </c>
      <c r="K26" s="325">
        <v>2</v>
      </c>
      <c r="L26" s="325">
        <v>99</v>
      </c>
      <c r="M26" s="325">
        <v>1</v>
      </c>
      <c r="N26" s="326" t="s">
        <v>1470</v>
      </c>
      <c r="O26" s="325">
        <v>1</v>
      </c>
      <c r="P26" s="325">
        <v>50</v>
      </c>
      <c r="Q26" s="325">
        <v>0</v>
      </c>
      <c r="R26" s="325">
        <v>0</v>
      </c>
      <c r="S26" s="325">
        <v>0</v>
      </c>
      <c r="T26" s="325">
        <v>0</v>
      </c>
    </row>
    <row r="27" spans="1:20" ht="14.25" customHeight="1" x14ac:dyDescent="0.3">
      <c r="A27" s="20" t="b">
        <v>1</v>
      </c>
      <c r="B27" s="331" t="s">
        <v>1481</v>
      </c>
      <c r="C27" s="332">
        <v>100100003</v>
      </c>
      <c r="D27" s="326">
        <v>300106</v>
      </c>
      <c r="E27" s="325">
        <v>6</v>
      </c>
      <c r="F27" s="326">
        <v>0</v>
      </c>
      <c r="G27" s="326">
        <v>100</v>
      </c>
      <c r="H27" s="326">
        <v>5</v>
      </c>
      <c r="I27" s="326">
        <v>4</v>
      </c>
      <c r="J27" s="326">
        <v>5</v>
      </c>
      <c r="K27" s="326">
        <v>2</v>
      </c>
      <c r="L27" s="326">
        <v>99</v>
      </c>
      <c r="M27" s="326">
        <v>1</v>
      </c>
      <c r="N27" s="326" t="s">
        <v>1470</v>
      </c>
      <c r="O27" s="326">
        <v>2</v>
      </c>
      <c r="P27" s="326">
        <v>20</v>
      </c>
      <c r="Q27" s="326">
        <v>0</v>
      </c>
      <c r="R27" s="326">
        <v>0</v>
      </c>
      <c r="S27" s="326">
        <v>0</v>
      </c>
      <c r="T27" s="326">
        <v>0</v>
      </c>
    </row>
    <row r="28" spans="1:20" ht="14.25" customHeight="1" x14ac:dyDescent="0.3">
      <c r="A28" s="20" t="b">
        <v>1</v>
      </c>
      <c r="B28" s="331" t="s">
        <v>1481</v>
      </c>
      <c r="C28" s="332">
        <v>100100003</v>
      </c>
      <c r="D28" s="325">
        <v>300107</v>
      </c>
      <c r="E28" s="325">
        <v>7</v>
      </c>
      <c r="F28" s="326">
        <v>0</v>
      </c>
      <c r="G28" s="326">
        <v>100</v>
      </c>
      <c r="H28" s="326">
        <v>5</v>
      </c>
      <c r="I28" s="326">
        <v>3</v>
      </c>
      <c r="J28" s="326">
        <v>8</v>
      </c>
      <c r="K28" s="326">
        <v>2</v>
      </c>
      <c r="L28" s="326">
        <v>2</v>
      </c>
      <c r="M28" s="326">
        <v>1</v>
      </c>
      <c r="N28" s="326" t="s">
        <v>1470</v>
      </c>
      <c r="O28" s="326">
        <v>2</v>
      </c>
      <c r="P28" s="326">
        <v>100</v>
      </c>
      <c r="Q28" s="326">
        <v>0</v>
      </c>
      <c r="R28" s="326">
        <v>0</v>
      </c>
      <c r="S28" s="326">
        <v>0</v>
      </c>
      <c r="T28" s="326">
        <v>0</v>
      </c>
    </row>
    <row r="29" spans="1:20" ht="14.25" customHeight="1" x14ac:dyDescent="0.3">
      <c r="A29" s="20" t="b">
        <v>1</v>
      </c>
      <c r="B29" s="331" t="s">
        <v>1481</v>
      </c>
      <c r="C29" s="332">
        <v>100100003</v>
      </c>
      <c r="D29" s="325">
        <v>300108</v>
      </c>
      <c r="E29" s="325">
        <v>8</v>
      </c>
      <c r="F29" s="326">
        <v>0</v>
      </c>
      <c r="G29" s="326">
        <v>100</v>
      </c>
      <c r="H29" s="326">
        <v>5</v>
      </c>
      <c r="I29" s="326">
        <v>3</v>
      </c>
      <c r="J29" s="326">
        <v>8</v>
      </c>
      <c r="K29" s="326">
        <v>2</v>
      </c>
      <c r="L29" s="326">
        <v>99</v>
      </c>
      <c r="M29" s="326">
        <v>1</v>
      </c>
      <c r="N29" s="326" t="s">
        <v>1470</v>
      </c>
      <c r="O29" s="326">
        <v>1</v>
      </c>
      <c r="P29" s="326">
        <v>1</v>
      </c>
      <c r="Q29" s="326">
        <v>0</v>
      </c>
      <c r="R29" s="338">
        <v>1</v>
      </c>
      <c r="S29" s="326">
        <v>0</v>
      </c>
      <c r="T29" s="326">
        <v>0</v>
      </c>
    </row>
    <row r="30" spans="1:20" ht="14.25" customHeight="1" x14ac:dyDescent="0.3">
      <c r="A30" s="20" t="b">
        <v>1</v>
      </c>
      <c r="B30" s="333" t="s">
        <v>1482</v>
      </c>
      <c r="C30" s="334">
        <v>100100004</v>
      </c>
      <c r="D30" s="325">
        <v>400101</v>
      </c>
      <c r="E30" s="325">
        <v>1</v>
      </c>
      <c r="F30" s="325">
        <v>0</v>
      </c>
      <c r="G30" s="325">
        <v>100</v>
      </c>
      <c r="H30" s="325">
        <v>1</v>
      </c>
      <c r="I30" s="325">
        <v>2</v>
      </c>
      <c r="J30" s="325">
        <v>10</v>
      </c>
      <c r="K30" s="325">
        <v>2</v>
      </c>
      <c r="L30" s="325">
        <v>99</v>
      </c>
      <c r="M30" s="325">
        <v>1</v>
      </c>
      <c r="N30" s="326" t="s">
        <v>1470</v>
      </c>
      <c r="O30" s="325">
        <v>1</v>
      </c>
      <c r="P30" s="325">
        <v>90</v>
      </c>
      <c r="Q30" s="325">
        <v>0</v>
      </c>
      <c r="R30" s="325">
        <v>0</v>
      </c>
      <c r="S30" s="325">
        <v>0</v>
      </c>
      <c r="T30" s="325">
        <v>0</v>
      </c>
    </row>
    <row r="31" spans="1:20" ht="14.25" customHeight="1" x14ac:dyDescent="0.3">
      <c r="A31" s="20" t="b">
        <v>1</v>
      </c>
      <c r="B31" s="333" t="s">
        <v>1482</v>
      </c>
      <c r="C31" s="334">
        <v>100100004</v>
      </c>
      <c r="D31" s="325">
        <v>400102</v>
      </c>
      <c r="E31" s="325">
        <v>2</v>
      </c>
      <c r="F31" s="325">
        <v>0</v>
      </c>
      <c r="G31" s="325">
        <v>100</v>
      </c>
      <c r="H31" s="325">
        <v>3</v>
      </c>
      <c r="I31" s="325">
        <v>3</v>
      </c>
      <c r="J31" s="325">
        <v>8</v>
      </c>
      <c r="K31" s="325">
        <v>2</v>
      </c>
      <c r="L31" s="325">
        <v>99</v>
      </c>
      <c r="M31" s="325">
        <v>1</v>
      </c>
      <c r="N31" s="326" t="s">
        <v>1470</v>
      </c>
      <c r="O31" s="325">
        <v>1</v>
      </c>
      <c r="P31" s="325">
        <v>90</v>
      </c>
      <c r="Q31" s="325">
        <v>0</v>
      </c>
      <c r="R31" s="325">
        <v>0</v>
      </c>
      <c r="S31" s="325">
        <v>0</v>
      </c>
      <c r="T31" s="325">
        <v>0</v>
      </c>
    </row>
    <row r="32" spans="1:20" ht="14.25" customHeight="1" x14ac:dyDescent="0.3">
      <c r="A32" s="20" t="b">
        <v>1</v>
      </c>
      <c r="B32" s="333" t="s">
        <v>1482</v>
      </c>
      <c r="C32" s="334">
        <v>100100004</v>
      </c>
      <c r="D32" s="325">
        <v>400103</v>
      </c>
      <c r="E32" s="325">
        <v>3</v>
      </c>
      <c r="F32" s="325">
        <v>0</v>
      </c>
      <c r="G32" s="325">
        <v>100</v>
      </c>
      <c r="H32" s="325">
        <v>5</v>
      </c>
      <c r="I32" s="325">
        <v>3</v>
      </c>
      <c r="J32" s="325">
        <v>0</v>
      </c>
      <c r="K32" s="325">
        <v>1</v>
      </c>
      <c r="L32" s="325">
        <v>0</v>
      </c>
      <c r="M32" s="325">
        <v>1</v>
      </c>
      <c r="N32" s="326" t="s">
        <v>1470</v>
      </c>
      <c r="O32" s="325">
        <v>2</v>
      </c>
      <c r="P32" s="325">
        <v>50</v>
      </c>
      <c r="Q32" s="325">
        <v>0</v>
      </c>
      <c r="R32" s="325">
        <v>0</v>
      </c>
      <c r="S32" s="325">
        <v>0</v>
      </c>
      <c r="T32" s="325">
        <v>0</v>
      </c>
    </row>
    <row r="33" spans="1:21" ht="14.25" customHeight="1" x14ac:dyDescent="0.3">
      <c r="A33" s="20" t="b">
        <v>1</v>
      </c>
      <c r="B33" s="333" t="s">
        <v>1482</v>
      </c>
      <c r="C33" s="334">
        <v>100100004</v>
      </c>
      <c r="D33" s="325">
        <v>400104</v>
      </c>
      <c r="E33" s="325">
        <v>4</v>
      </c>
      <c r="F33" s="325">
        <v>0</v>
      </c>
      <c r="G33" s="325">
        <v>100</v>
      </c>
      <c r="H33" s="325">
        <v>5</v>
      </c>
      <c r="I33" s="325">
        <v>3</v>
      </c>
      <c r="J33" s="325">
        <v>0</v>
      </c>
      <c r="K33" s="325">
        <v>1</v>
      </c>
      <c r="L33" s="325">
        <v>0</v>
      </c>
      <c r="M33" s="325">
        <v>4</v>
      </c>
      <c r="N33" s="325" t="s">
        <v>1471</v>
      </c>
      <c r="O33" s="325">
        <v>3</v>
      </c>
      <c r="P33" s="325">
        <v>3</v>
      </c>
      <c r="Q33" s="325">
        <v>0</v>
      </c>
      <c r="R33" s="325">
        <v>0</v>
      </c>
      <c r="S33" s="325">
        <v>0</v>
      </c>
      <c r="T33" s="325">
        <v>0</v>
      </c>
    </row>
    <row r="34" spans="1:21" ht="14.25" customHeight="1" x14ac:dyDescent="0.3">
      <c r="A34" s="20" t="b">
        <v>1</v>
      </c>
      <c r="B34" s="333" t="s">
        <v>1482</v>
      </c>
      <c r="C34" s="334">
        <v>100100004</v>
      </c>
      <c r="D34" s="326">
        <v>400105</v>
      </c>
      <c r="E34" s="325">
        <v>5</v>
      </c>
      <c r="F34" s="325">
        <v>0</v>
      </c>
      <c r="G34" s="325">
        <v>100</v>
      </c>
      <c r="H34" s="325">
        <v>5</v>
      </c>
      <c r="I34" s="325">
        <v>4</v>
      </c>
      <c r="J34" s="325">
        <v>5</v>
      </c>
      <c r="K34" s="325">
        <v>2</v>
      </c>
      <c r="L34" s="325">
        <v>99</v>
      </c>
      <c r="M34" s="325">
        <v>1</v>
      </c>
      <c r="N34" s="326" t="s">
        <v>1470</v>
      </c>
      <c r="O34" s="325">
        <v>1</v>
      </c>
      <c r="P34" s="325">
        <v>50</v>
      </c>
      <c r="Q34" s="325">
        <v>0</v>
      </c>
      <c r="R34" s="325">
        <v>0</v>
      </c>
      <c r="S34" s="325">
        <v>0</v>
      </c>
      <c r="T34" s="325">
        <v>0</v>
      </c>
    </row>
    <row r="35" spans="1:21" ht="14.25" customHeight="1" x14ac:dyDescent="0.3">
      <c r="A35" s="20" t="b">
        <v>1</v>
      </c>
      <c r="B35" s="333" t="s">
        <v>1482</v>
      </c>
      <c r="C35" s="334">
        <v>100100004</v>
      </c>
      <c r="D35" s="326">
        <v>400106</v>
      </c>
      <c r="E35" s="325">
        <v>6</v>
      </c>
      <c r="F35" s="326">
        <v>0</v>
      </c>
      <c r="G35" s="326">
        <v>100</v>
      </c>
      <c r="H35" s="326">
        <v>5</v>
      </c>
      <c r="I35" s="326">
        <v>4</v>
      </c>
      <c r="J35" s="326">
        <v>5</v>
      </c>
      <c r="K35" s="326">
        <v>2</v>
      </c>
      <c r="L35" s="326">
        <v>99</v>
      </c>
      <c r="M35" s="326">
        <v>1</v>
      </c>
      <c r="N35" s="326" t="s">
        <v>1470</v>
      </c>
      <c r="O35" s="326">
        <v>2</v>
      </c>
      <c r="P35" s="326">
        <v>20</v>
      </c>
      <c r="Q35" s="326">
        <v>0</v>
      </c>
      <c r="R35" s="326">
        <v>0</v>
      </c>
      <c r="S35" s="326">
        <v>0</v>
      </c>
      <c r="T35" s="326">
        <v>0</v>
      </c>
    </row>
    <row r="36" spans="1:21" ht="14.25" customHeight="1" x14ac:dyDescent="0.3">
      <c r="A36" s="20" t="b">
        <v>1</v>
      </c>
      <c r="B36" s="333" t="s">
        <v>1482</v>
      </c>
      <c r="C36" s="334">
        <v>100100004</v>
      </c>
      <c r="D36" s="325">
        <v>400107</v>
      </c>
      <c r="E36" s="325">
        <v>7</v>
      </c>
      <c r="F36" s="326">
        <v>0</v>
      </c>
      <c r="G36" s="326">
        <v>100</v>
      </c>
      <c r="H36" s="326">
        <v>5</v>
      </c>
      <c r="I36" s="326">
        <v>3</v>
      </c>
      <c r="J36" s="326">
        <v>8</v>
      </c>
      <c r="K36" s="326">
        <v>2</v>
      </c>
      <c r="L36" s="326">
        <v>2</v>
      </c>
      <c r="M36" s="326">
        <v>1</v>
      </c>
      <c r="N36" s="326" t="s">
        <v>1470</v>
      </c>
      <c r="O36" s="326">
        <v>2</v>
      </c>
      <c r="P36" s="326">
        <v>100</v>
      </c>
      <c r="Q36" s="326">
        <v>0</v>
      </c>
      <c r="R36" s="326">
        <v>0</v>
      </c>
      <c r="S36" s="326">
        <v>0</v>
      </c>
      <c r="T36" s="326">
        <v>0</v>
      </c>
    </row>
    <row r="37" spans="1:21" ht="14.25" customHeight="1" x14ac:dyDescent="0.3">
      <c r="A37" s="20" t="b">
        <v>1</v>
      </c>
      <c r="B37" s="333" t="s">
        <v>1482</v>
      </c>
      <c r="C37" s="334">
        <v>100100004</v>
      </c>
      <c r="D37" s="325">
        <v>400108</v>
      </c>
      <c r="E37" s="325">
        <v>8</v>
      </c>
      <c r="F37" s="326">
        <v>0</v>
      </c>
      <c r="G37" s="326">
        <v>100</v>
      </c>
      <c r="H37" s="326">
        <v>5</v>
      </c>
      <c r="I37" s="326">
        <v>3</v>
      </c>
      <c r="J37" s="326">
        <v>8</v>
      </c>
      <c r="K37" s="326">
        <v>2</v>
      </c>
      <c r="L37" s="326">
        <v>99</v>
      </c>
      <c r="M37" s="326">
        <v>1</v>
      </c>
      <c r="N37" s="326" t="s">
        <v>1470</v>
      </c>
      <c r="O37" s="326">
        <v>1</v>
      </c>
      <c r="P37" s="326">
        <v>1</v>
      </c>
      <c r="Q37" s="326">
        <v>0</v>
      </c>
      <c r="R37" s="338">
        <v>1</v>
      </c>
      <c r="S37" s="326">
        <v>0</v>
      </c>
      <c r="T37" s="326">
        <v>0</v>
      </c>
    </row>
    <row r="38" spans="1:21" ht="14.25" customHeight="1" x14ac:dyDescent="0.3">
      <c r="A38" s="20" t="b">
        <v>1</v>
      </c>
      <c r="B38" s="138" t="s">
        <v>31</v>
      </c>
      <c r="C38" s="76">
        <v>100201001</v>
      </c>
      <c r="D38" s="326">
        <v>510101</v>
      </c>
      <c r="E38" s="326">
        <v>1</v>
      </c>
      <c r="F38" s="326">
        <v>0</v>
      </c>
      <c r="G38" s="326">
        <v>100</v>
      </c>
      <c r="H38" s="326">
        <v>3</v>
      </c>
      <c r="I38" s="326">
        <v>1</v>
      </c>
      <c r="J38" s="326">
        <v>8</v>
      </c>
      <c r="K38" s="326">
        <v>2</v>
      </c>
      <c r="L38" s="326">
        <v>0</v>
      </c>
      <c r="M38" s="326">
        <v>1</v>
      </c>
      <c r="N38" s="326" t="s">
        <v>1470</v>
      </c>
      <c r="O38" s="326">
        <v>1</v>
      </c>
      <c r="P38" s="326">
        <v>1</v>
      </c>
      <c r="Q38" s="326">
        <v>0</v>
      </c>
      <c r="R38" s="326">
        <v>0</v>
      </c>
      <c r="S38" s="326">
        <v>0</v>
      </c>
      <c r="T38" s="326">
        <v>0</v>
      </c>
      <c r="U38" s="11"/>
    </row>
    <row r="39" spans="1:21" ht="14.25" customHeight="1" x14ac:dyDescent="0.3">
      <c r="A39" s="20" t="b">
        <v>1</v>
      </c>
      <c r="B39" s="138" t="s">
        <v>31</v>
      </c>
      <c r="C39" s="137">
        <v>100201001</v>
      </c>
      <c r="D39" s="326">
        <v>510102</v>
      </c>
      <c r="E39" s="326">
        <v>2</v>
      </c>
      <c r="F39" s="326">
        <v>0</v>
      </c>
      <c r="G39" s="326">
        <v>100</v>
      </c>
      <c r="H39" s="326">
        <v>3</v>
      </c>
      <c r="I39" s="326">
        <v>2</v>
      </c>
      <c r="J39" s="326">
        <v>10</v>
      </c>
      <c r="K39" s="326">
        <v>2</v>
      </c>
      <c r="L39" s="326">
        <v>0</v>
      </c>
      <c r="M39" s="326">
        <v>1</v>
      </c>
      <c r="N39" s="326" t="s">
        <v>1470</v>
      </c>
      <c r="O39" s="326">
        <v>1</v>
      </c>
      <c r="P39" s="326">
        <v>1</v>
      </c>
      <c r="Q39" s="326">
        <v>0</v>
      </c>
      <c r="R39" s="326">
        <v>0</v>
      </c>
      <c r="S39" s="326">
        <v>0</v>
      </c>
      <c r="T39" s="326">
        <v>0</v>
      </c>
    </row>
    <row r="40" spans="1:21" ht="14.25" customHeight="1" x14ac:dyDescent="0.3">
      <c r="A40" s="20" t="b">
        <v>1</v>
      </c>
      <c r="B40" s="148" t="s">
        <v>672</v>
      </c>
      <c r="C40" s="147">
        <v>100301001</v>
      </c>
    </row>
    <row r="41" spans="1:21" ht="14.25" customHeight="1" x14ac:dyDescent="0.3">
      <c r="A41" s="20" t="b">
        <v>1</v>
      </c>
      <c r="B41" s="138" t="s">
        <v>32</v>
      </c>
      <c r="C41" s="137">
        <v>100201002</v>
      </c>
    </row>
    <row r="42" spans="1:21" ht="14.25" customHeight="1" x14ac:dyDescent="0.3">
      <c r="A42" s="20" t="b">
        <v>1</v>
      </c>
      <c r="B42" s="148" t="s">
        <v>673</v>
      </c>
      <c r="C42" s="147">
        <v>100301002</v>
      </c>
    </row>
    <row r="43" spans="1:21" ht="14.25" customHeight="1" x14ac:dyDescent="0.3">
      <c r="A43" s="20" t="b">
        <v>1</v>
      </c>
      <c r="B43" s="138" t="s">
        <v>674</v>
      </c>
      <c r="C43" s="137">
        <v>100201003</v>
      </c>
    </row>
    <row r="44" spans="1:21" ht="14.25" customHeight="1" x14ac:dyDescent="0.3">
      <c r="A44" s="20" t="b">
        <v>1</v>
      </c>
      <c r="B44" s="138" t="s">
        <v>675</v>
      </c>
      <c r="C44" s="137">
        <v>100301003</v>
      </c>
    </row>
    <row r="45" spans="1:21" ht="14.25" customHeight="1" x14ac:dyDescent="0.3">
      <c r="A45" s="20" t="b">
        <v>1</v>
      </c>
      <c r="B45" s="138" t="s">
        <v>676</v>
      </c>
      <c r="C45" s="137">
        <v>100201004</v>
      </c>
    </row>
    <row r="46" spans="1:21" ht="14.25" customHeight="1" x14ac:dyDescent="0.3">
      <c r="A46" s="20" t="b">
        <v>1</v>
      </c>
      <c r="B46" s="138" t="s">
        <v>677</v>
      </c>
      <c r="C46" s="137">
        <v>100301004</v>
      </c>
    </row>
    <row r="47" spans="1:21" ht="14.25" customHeight="1" x14ac:dyDescent="0.3">
      <c r="A47" s="20" t="b">
        <v>1</v>
      </c>
      <c r="B47" s="138" t="s">
        <v>678</v>
      </c>
      <c r="C47" s="137">
        <v>100201005</v>
      </c>
    </row>
    <row r="48" spans="1:21" ht="14.25" customHeight="1" x14ac:dyDescent="0.3">
      <c r="A48" s="20" t="b">
        <v>1</v>
      </c>
      <c r="B48" s="138" t="s">
        <v>679</v>
      </c>
      <c r="C48" s="137">
        <v>100301005</v>
      </c>
    </row>
    <row r="49" spans="1:11" ht="14.25" customHeight="1" x14ac:dyDescent="0.3">
      <c r="A49" s="20" t="b">
        <v>1</v>
      </c>
      <c r="B49" s="138" t="s">
        <v>680</v>
      </c>
      <c r="C49" s="137">
        <v>100500001</v>
      </c>
      <c r="E49" s="10">
        <v>11</v>
      </c>
      <c r="G49" s="10">
        <v>11</v>
      </c>
      <c r="H49" s="10">
        <v>11</v>
      </c>
      <c r="I49" s="10">
        <v>11</v>
      </c>
      <c r="J49" s="10">
        <v>7</v>
      </c>
      <c r="K49" s="10">
        <v>3</v>
      </c>
    </row>
    <row r="50" spans="1:11" ht="14.25" customHeight="1" x14ac:dyDescent="0.3">
      <c r="A50" s="20" t="b">
        <v>1</v>
      </c>
      <c r="B50" s="138" t="s">
        <v>681</v>
      </c>
      <c r="C50" s="137">
        <v>100202001</v>
      </c>
    </row>
    <row r="51" spans="1:11" ht="14.25" customHeight="1" x14ac:dyDescent="0.3">
      <c r="A51" s="20" t="b">
        <v>1</v>
      </c>
      <c r="B51" s="148" t="s">
        <v>682</v>
      </c>
      <c r="C51" s="147">
        <v>100302001</v>
      </c>
    </row>
    <row r="52" spans="1:11" ht="14.25" customHeight="1" x14ac:dyDescent="0.3">
      <c r="A52" s="20" t="b">
        <v>1</v>
      </c>
      <c r="B52" s="138" t="s">
        <v>683</v>
      </c>
      <c r="C52" s="137">
        <v>100202002</v>
      </c>
      <c r="G52" s="10">
        <f>G49*E49*I49*J49*K49</f>
        <v>27951</v>
      </c>
      <c r="H52" s="10">
        <f>H49*I49*J49*K49*L49</f>
        <v>0</v>
      </c>
    </row>
    <row r="53" spans="1:11" ht="14.25" customHeight="1" x14ac:dyDescent="0.3">
      <c r="A53" s="20" t="b">
        <v>1</v>
      </c>
      <c r="B53" s="148" t="s">
        <v>684</v>
      </c>
      <c r="C53" s="147">
        <v>100302002</v>
      </c>
    </row>
    <row r="54" spans="1:11" ht="14.25" customHeight="1" x14ac:dyDescent="0.3">
      <c r="A54" s="20" t="b">
        <v>1</v>
      </c>
      <c r="B54" s="138" t="s">
        <v>685</v>
      </c>
      <c r="C54" s="137">
        <v>100202003</v>
      </c>
    </row>
    <row r="55" spans="1:11" ht="14.25" customHeight="1" x14ac:dyDescent="0.3">
      <c r="A55" s="20" t="b">
        <v>1</v>
      </c>
      <c r="B55" s="148" t="s">
        <v>686</v>
      </c>
      <c r="C55" s="147">
        <v>100302003</v>
      </c>
    </row>
    <row r="56" spans="1:11" ht="14.25" customHeight="1" x14ac:dyDescent="0.3">
      <c r="A56" s="20" t="b">
        <v>1</v>
      </c>
      <c r="B56" s="138" t="s">
        <v>687</v>
      </c>
      <c r="C56" s="137">
        <v>100202004</v>
      </c>
    </row>
    <row r="57" spans="1:11" ht="14.25" customHeight="1" x14ac:dyDescent="0.3">
      <c r="A57" s="20" t="b">
        <v>1</v>
      </c>
      <c r="B57" s="138" t="s">
        <v>688</v>
      </c>
      <c r="C57" s="137">
        <v>100302004</v>
      </c>
    </row>
    <row r="58" spans="1:11" ht="14.25" customHeight="1" x14ac:dyDescent="0.3">
      <c r="A58" s="20" t="b">
        <v>1</v>
      </c>
      <c r="B58" s="151" t="s">
        <v>689</v>
      </c>
      <c r="C58" s="150">
        <v>100202005</v>
      </c>
    </row>
    <row r="59" spans="1:11" ht="14.25" customHeight="1" x14ac:dyDescent="0.3">
      <c r="A59" s="20" t="b">
        <v>1</v>
      </c>
      <c r="B59" s="138" t="s">
        <v>690</v>
      </c>
      <c r="C59" s="137">
        <v>100302005</v>
      </c>
    </row>
    <row r="60" spans="1:11" ht="14.25" customHeight="1" x14ac:dyDescent="0.3">
      <c r="A60" s="20" t="b">
        <v>1</v>
      </c>
      <c r="B60" s="138" t="s">
        <v>691</v>
      </c>
      <c r="C60" s="137">
        <v>100402005</v>
      </c>
    </row>
    <row r="61" spans="1:11" ht="14.25" customHeight="1" x14ac:dyDescent="0.3">
      <c r="A61" s="20" t="b">
        <v>1</v>
      </c>
      <c r="B61" s="138" t="s">
        <v>692</v>
      </c>
      <c r="C61" s="137">
        <v>100502006</v>
      </c>
    </row>
    <row r="62" spans="1:11" ht="14.25" customHeight="1" x14ac:dyDescent="0.3">
      <c r="A62" s="20" t="b">
        <v>1</v>
      </c>
      <c r="B62" s="138" t="s">
        <v>693</v>
      </c>
      <c r="C62" s="137">
        <v>100203001</v>
      </c>
    </row>
    <row r="63" spans="1:11" ht="14.25" customHeight="1" x14ac:dyDescent="0.3">
      <c r="A63" s="20" t="b">
        <v>1</v>
      </c>
      <c r="B63" s="148" t="s">
        <v>694</v>
      </c>
      <c r="C63" s="147">
        <v>100303001</v>
      </c>
    </row>
    <row r="64" spans="1:11" ht="14.25" customHeight="1" x14ac:dyDescent="0.3">
      <c r="A64" s="20" t="b">
        <v>1</v>
      </c>
      <c r="B64" s="138" t="s">
        <v>695</v>
      </c>
      <c r="C64" s="137">
        <v>100203002</v>
      </c>
    </row>
    <row r="65" spans="1:3" ht="14.25" customHeight="1" x14ac:dyDescent="0.3">
      <c r="A65" s="20" t="b">
        <v>1</v>
      </c>
      <c r="B65" s="148" t="s">
        <v>696</v>
      </c>
      <c r="C65" s="147">
        <v>100303002</v>
      </c>
    </row>
    <row r="66" spans="1:3" ht="14.25" customHeight="1" x14ac:dyDescent="0.3">
      <c r="A66" s="20" t="b">
        <v>1</v>
      </c>
      <c r="B66" s="138" t="s">
        <v>697</v>
      </c>
      <c r="C66" s="137">
        <v>100203003</v>
      </c>
    </row>
    <row r="67" spans="1:3" ht="14.25" customHeight="1" x14ac:dyDescent="0.3">
      <c r="A67" s="20" t="b">
        <v>1</v>
      </c>
      <c r="B67" s="138" t="s">
        <v>698</v>
      </c>
      <c r="C67" s="137">
        <v>100203004</v>
      </c>
    </row>
    <row r="68" spans="1:3" ht="14.25" customHeight="1" x14ac:dyDescent="0.3">
      <c r="A68" s="20" t="b">
        <v>1</v>
      </c>
      <c r="B68" s="138" t="s">
        <v>699</v>
      </c>
      <c r="C68" s="137">
        <v>100203005</v>
      </c>
    </row>
    <row r="69" spans="1:3" ht="14.25" customHeight="1" x14ac:dyDescent="0.3">
      <c r="A69" s="20" t="b">
        <v>1</v>
      </c>
      <c r="B69" s="148" t="s">
        <v>700</v>
      </c>
      <c r="C69" s="147">
        <v>100303005</v>
      </c>
    </row>
    <row r="70" spans="1:3" ht="14.25" customHeight="1" x14ac:dyDescent="0.3">
      <c r="A70" s="20" t="b">
        <v>1</v>
      </c>
      <c r="B70" s="138" t="s">
        <v>701</v>
      </c>
      <c r="C70" s="137">
        <v>100303003</v>
      </c>
    </row>
    <row r="71" spans="1:3" ht="14.25" customHeight="1" x14ac:dyDescent="0.3">
      <c r="A71" s="20" t="b">
        <v>1</v>
      </c>
      <c r="B71" s="138" t="s">
        <v>702</v>
      </c>
      <c r="C71" s="137">
        <v>100303004</v>
      </c>
    </row>
    <row r="72" spans="1:3" ht="14.25" customHeight="1" x14ac:dyDescent="0.3">
      <c r="A72" s="20" t="b">
        <v>1</v>
      </c>
      <c r="B72" s="138" t="s">
        <v>703</v>
      </c>
      <c r="C72" s="137">
        <v>100403001</v>
      </c>
    </row>
    <row r="73" spans="1:3" ht="14.25" customHeight="1" x14ac:dyDescent="0.3">
      <c r="A73" s="20" t="b">
        <v>1</v>
      </c>
      <c r="B73" s="138" t="s">
        <v>704</v>
      </c>
      <c r="C73" s="137">
        <v>100503001</v>
      </c>
    </row>
    <row r="74" spans="1:3" ht="14.25" customHeight="1" x14ac:dyDescent="0.3">
      <c r="A74" s="20" t="b">
        <v>1</v>
      </c>
      <c r="B74" s="138" t="s">
        <v>705</v>
      </c>
      <c r="C74" s="137">
        <v>100204001</v>
      </c>
    </row>
    <row r="75" spans="1:3" ht="14.25" customHeight="1" x14ac:dyDescent="0.3">
      <c r="A75" s="20" t="b">
        <v>1</v>
      </c>
      <c r="B75" s="148" t="s">
        <v>706</v>
      </c>
      <c r="C75" s="147">
        <v>100304001</v>
      </c>
    </row>
    <row r="76" spans="1:3" ht="14.25" customHeight="1" x14ac:dyDescent="0.3">
      <c r="A76" s="20" t="b">
        <v>1</v>
      </c>
      <c r="B76" s="138" t="s">
        <v>707</v>
      </c>
      <c r="C76" s="137">
        <v>100204002</v>
      </c>
    </row>
    <row r="77" spans="1:3" ht="14.25" customHeight="1" x14ac:dyDescent="0.3">
      <c r="A77" s="20" t="b">
        <v>1</v>
      </c>
      <c r="B77" s="148" t="s">
        <v>708</v>
      </c>
      <c r="C77" s="147">
        <v>100304002</v>
      </c>
    </row>
    <row r="78" spans="1:3" ht="14.25" customHeight="1" x14ac:dyDescent="0.3">
      <c r="A78" s="20" t="b">
        <v>1</v>
      </c>
      <c r="B78" s="138" t="s">
        <v>709</v>
      </c>
      <c r="C78" s="137">
        <v>100204003</v>
      </c>
    </row>
    <row r="79" spans="1:3" ht="14.25" customHeight="1" x14ac:dyDescent="0.3">
      <c r="A79" s="20" t="b">
        <v>1</v>
      </c>
      <c r="B79" s="138" t="s">
        <v>710</v>
      </c>
      <c r="C79" s="137">
        <v>100204004</v>
      </c>
    </row>
    <row r="80" spans="1:3" ht="14.25" customHeight="1" x14ac:dyDescent="0.3">
      <c r="A80" s="20" t="b">
        <v>1</v>
      </c>
      <c r="B80" s="138" t="s">
        <v>711</v>
      </c>
      <c r="C80" s="137">
        <v>100204005</v>
      </c>
    </row>
    <row r="81" spans="1:3" ht="14.25" customHeight="1" x14ac:dyDescent="0.3">
      <c r="A81" s="20" t="b">
        <v>1</v>
      </c>
      <c r="B81" s="148" t="s">
        <v>712</v>
      </c>
      <c r="C81" s="147">
        <v>100304005</v>
      </c>
    </row>
    <row r="82" spans="1:3" ht="14.25" customHeight="1" x14ac:dyDescent="0.3">
      <c r="A82" s="20" t="b">
        <v>1</v>
      </c>
      <c r="B82" s="138" t="s">
        <v>713</v>
      </c>
      <c r="C82" s="137">
        <v>100304003</v>
      </c>
    </row>
    <row r="83" spans="1:3" ht="14.25" customHeight="1" x14ac:dyDescent="0.3">
      <c r="A83" s="20" t="b">
        <v>1</v>
      </c>
      <c r="B83" s="138" t="s">
        <v>714</v>
      </c>
      <c r="C83" s="137">
        <v>100304004</v>
      </c>
    </row>
    <row r="84" spans="1:3" ht="14.25" customHeight="1" x14ac:dyDescent="0.3">
      <c r="A84" s="20" t="b">
        <v>1</v>
      </c>
      <c r="B84" s="138" t="s">
        <v>715</v>
      </c>
      <c r="C84" s="137">
        <v>100404001</v>
      </c>
    </row>
    <row r="85" spans="1:3" ht="14.25" customHeight="1" x14ac:dyDescent="0.3">
      <c r="A85" s="20" t="b">
        <v>1</v>
      </c>
      <c r="B85" s="157" t="s">
        <v>716</v>
      </c>
      <c r="C85" s="156">
        <v>100504001</v>
      </c>
    </row>
    <row r="86" spans="1:3" ht="14.25" customHeight="1" x14ac:dyDescent="0.3">
      <c r="A86" s="20" t="b">
        <v>1</v>
      </c>
      <c r="B86" s="157" t="s">
        <v>717</v>
      </c>
      <c r="C86" s="147">
        <v>100504002</v>
      </c>
    </row>
    <row r="87" spans="1:3" ht="14.25" customHeight="1" x14ac:dyDescent="0.3">
      <c r="A87" s="20" t="b">
        <v>1</v>
      </c>
      <c r="B87" s="159" t="s">
        <v>39</v>
      </c>
      <c r="C87" s="137">
        <v>101000001</v>
      </c>
    </row>
    <row r="88" spans="1:3" ht="14.25" customHeight="1" x14ac:dyDescent="0.3">
      <c r="A88" s="20" t="b">
        <v>1</v>
      </c>
      <c r="B88" s="138" t="s">
        <v>718</v>
      </c>
      <c r="C88" s="137">
        <v>100205001</v>
      </c>
    </row>
    <row r="89" spans="1:3" ht="14.25" customHeight="1" x14ac:dyDescent="0.3">
      <c r="A89" s="20" t="b">
        <v>1</v>
      </c>
      <c r="B89" s="148" t="s">
        <v>719</v>
      </c>
      <c r="C89" s="147">
        <v>100305001</v>
      </c>
    </row>
    <row r="90" spans="1:3" ht="14.25" customHeight="1" x14ac:dyDescent="0.3">
      <c r="A90" s="20" t="b">
        <v>1</v>
      </c>
      <c r="B90" s="138" t="s">
        <v>720</v>
      </c>
      <c r="C90" s="137">
        <v>100205002</v>
      </c>
    </row>
    <row r="91" spans="1:3" ht="14.25" customHeight="1" x14ac:dyDescent="0.3">
      <c r="A91" s="20" t="b">
        <v>1</v>
      </c>
      <c r="B91" s="148" t="s">
        <v>721</v>
      </c>
      <c r="C91" s="147">
        <v>100305002</v>
      </c>
    </row>
    <row r="92" spans="1:3" ht="14.25" customHeight="1" x14ac:dyDescent="0.3">
      <c r="A92" s="20" t="b">
        <v>1</v>
      </c>
      <c r="B92" s="138" t="s">
        <v>722</v>
      </c>
      <c r="C92" s="137">
        <v>100205003</v>
      </c>
    </row>
    <row r="93" spans="1:3" ht="14.25" customHeight="1" x14ac:dyDescent="0.3">
      <c r="A93" s="20" t="b">
        <v>1</v>
      </c>
      <c r="B93" s="162" t="s">
        <v>723</v>
      </c>
      <c r="C93" s="161">
        <v>100305003</v>
      </c>
    </row>
    <row r="94" spans="1:3" ht="14.25" customHeight="1" x14ac:dyDescent="0.3">
      <c r="A94" s="20" t="b">
        <v>1</v>
      </c>
      <c r="B94" s="166" t="s">
        <v>724</v>
      </c>
      <c r="C94" s="165">
        <v>100205004</v>
      </c>
    </row>
    <row r="95" spans="1:3" ht="14.25" customHeight="1" x14ac:dyDescent="0.3">
      <c r="A95" s="20" t="b">
        <v>1</v>
      </c>
      <c r="B95" s="166" t="s">
        <v>725</v>
      </c>
      <c r="C95" s="165">
        <v>100305004</v>
      </c>
    </row>
    <row r="96" spans="1:3" ht="14.25" customHeight="1" x14ac:dyDescent="0.3">
      <c r="A96" s="20" t="b">
        <v>1</v>
      </c>
      <c r="B96" s="166" t="s">
        <v>726</v>
      </c>
      <c r="C96" s="165">
        <v>100205005</v>
      </c>
    </row>
    <row r="97" spans="1:3" ht="14.25" customHeight="1" x14ac:dyDescent="0.3">
      <c r="A97" s="20" t="b">
        <v>1</v>
      </c>
      <c r="B97" s="166" t="s">
        <v>727</v>
      </c>
      <c r="C97" s="165">
        <v>100305005</v>
      </c>
    </row>
    <row r="98" spans="1:3" ht="14.25" customHeight="1" x14ac:dyDescent="0.3">
      <c r="A98" s="20" t="b">
        <v>1</v>
      </c>
      <c r="B98" s="166" t="s">
        <v>728</v>
      </c>
      <c r="C98" s="165">
        <v>100405001</v>
      </c>
    </row>
    <row r="99" spans="1:3" ht="14.25" customHeight="1" x14ac:dyDescent="0.3">
      <c r="A99" s="20" t="b">
        <v>1</v>
      </c>
      <c r="B99" s="169" t="s">
        <v>729</v>
      </c>
      <c r="C99" s="165">
        <v>100505001</v>
      </c>
    </row>
    <row r="100" spans="1:3" ht="14.25" customHeight="1" x14ac:dyDescent="0.3">
      <c r="A100" s="20" t="b">
        <v>1</v>
      </c>
      <c r="B100" s="171" t="s">
        <v>730</v>
      </c>
      <c r="C100" s="170">
        <v>100206001</v>
      </c>
    </row>
    <row r="101" spans="1:3" ht="14.25" customHeight="1" x14ac:dyDescent="0.3">
      <c r="A101" s="20" t="b">
        <v>1</v>
      </c>
      <c r="B101" s="171" t="s">
        <v>731</v>
      </c>
      <c r="C101" s="170">
        <v>100306001</v>
      </c>
    </row>
    <row r="102" spans="1:3" ht="14.25" customHeight="1" x14ac:dyDescent="0.3">
      <c r="A102" s="20" t="b">
        <v>1</v>
      </c>
      <c r="B102" s="171" t="s">
        <v>732</v>
      </c>
      <c r="C102" s="170">
        <v>100206002</v>
      </c>
    </row>
    <row r="103" spans="1:3" ht="14.25" customHeight="1" x14ac:dyDescent="0.3">
      <c r="A103" s="20" t="b">
        <v>1</v>
      </c>
      <c r="B103" s="171" t="s">
        <v>733</v>
      </c>
      <c r="C103" s="170">
        <v>100306002</v>
      </c>
    </row>
    <row r="104" spans="1:3" ht="14.25" customHeight="1" x14ac:dyDescent="0.3">
      <c r="A104" s="20" t="b">
        <v>1</v>
      </c>
      <c r="B104" s="171" t="s">
        <v>734</v>
      </c>
      <c r="C104" s="170">
        <v>100206003</v>
      </c>
    </row>
    <row r="105" spans="1:3" ht="14.25" customHeight="1" x14ac:dyDescent="0.3">
      <c r="A105" s="20" t="b">
        <v>1</v>
      </c>
      <c r="B105" s="171" t="s">
        <v>735</v>
      </c>
      <c r="C105" s="170">
        <v>100306003</v>
      </c>
    </row>
    <row r="106" spans="1:3" ht="14.25" customHeight="1" x14ac:dyDescent="0.3">
      <c r="A106" s="20" t="b">
        <v>1</v>
      </c>
      <c r="B106" s="171" t="s">
        <v>736</v>
      </c>
      <c r="C106" s="170">
        <v>100206004</v>
      </c>
    </row>
    <row r="107" spans="1:3" ht="14.25" customHeight="1" x14ac:dyDescent="0.3">
      <c r="A107" s="20" t="b">
        <v>1</v>
      </c>
      <c r="B107" s="171" t="s">
        <v>737</v>
      </c>
      <c r="C107" s="170">
        <v>100306004</v>
      </c>
    </row>
    <row r="108" spans="1:3" ht="14.25" customHeight="1" x14ac:dyDescent="0.3">
      <c r="A108" s="20" t="b">
        <v>1</v>
      </c>
      <c r="B108" s="171" t="s">
        <v>738</v>
      </c>
      <c r="C108" s="170">
        <v>100206005</v>
      </c>
    </row>
    <row r="109" spans="1:3" ht="14.25" customHeight="1" x14ac:dyDescent="0.3">
      <c r="A109" s="20" t="b">
        <v>1</v>
      </c>
      <c r="B109" s="171" t="s">
        <v>739</v>
      </c>
      <c r="C109" s="170">
        <v>100306005</v>
      </c>
    </row>
    <row r="110" spans="1:3" ht="14.25" customHeight="1" x14ac:dyDescent="0.3">
      <c r="A110" s="20" t="b">
        <v>1</v>
      </c>
      <c r="B110" s="169" t="s">
        <v>740</v>
      </c>
      <c r="C110" s="165">
        <v>100406001</v>
      </c>
    </row>
    <row r="111" spans="1:3" ht="14.25" customHeight="1" x14ac:dyDescent="0.3">
      <c r="A111" s="20" t="b">
        <v>1</v>
      </c>
      <c r="B111" s="169" t="s">
        <v>741</v>
      </c>
      <c r="C111" s="165">
        <v>100506001</v>
      </c>
    </row>
    <row r="112" spans="1:3" ht="14.25" customHeight="1" x14ac:dyDescent="0.3">
      <c r="A112" s="20" t="b">
        <v>1</v>
      </c>
      <c r="B112" s="174" t="s">
        <v>742</v>
      </c>
      <c r="C112" s="173">
        <v>100207001</v>
      </c>
    </row>
    <row r="113" spans="1:3" ht="14.25" customHeight="1" x14ac:dyDescent="0.3">
      <c r="A113" s="20" t="b">
        <v>1</v>
      </c>
      <c r="B113" s="174" t="s">
        <v>743</v>
      </c>
      <c r="C113" s="173">
        <v>100307001</v>
      </c>
    </row>
    <row r="114" spans="1:3" ht="14.25" customHeight="1" x14ac:dyDescent="0.3">
      <c r="A114" s="20" t="b">
        <v>1</v>
      </c>
      <c r="B114" s="174" t="s">
        <v>744</v>
      </c>
      <c r="C114" s="173">
        <v>100207002</v>
      </c>
    </row>
    <row r="115" spans="1:3" ht="14.25" customHeight="1" x14ac:dyDescent="0.3">
      <c r="A115" s="20" t="b">
        <v>1</v>
      </c>
      <c r="B115" s="174" t="s">
        <v>745</v>
      </c>
      <c r="C115" s="173">
        <v>100307002</v>
      </c>
    </row>
    <row r="116" spans="1:3" ht="14.25" customHeight="1" x14ac:dyDescent="0.3">
      <c r="A116" s="20" t="b">
        <v>1</v>
      </c>
      <c r="B116" s="174" t="s">
        <v>746</v>
      </c>
      <c r="C116" s="173">
        <v>100207003</v>
      </c>
    </row>
    <row r="117" spans="1:3" ht="14.25" customHeight="1" x14ac:dyDescent="0.3">
      <c r="A117" s="20" t="b">
        <v>1</v>
      </c>
      <c r="B117" s="174" t="s">
        <v>747</v>
      </c>
      <c r="C117" s="173">
        <v>100307003</v>
      </c>
    </row>
    <row r="118" spans="1:3" ht="14.25" customHeight="1" x14ac:dyDescent="0.3">
      <c r="A118" s="20" t="b">
        <v>1</v>
      </c>
      <c r="B118" s="174" t="s">
        <v>748</v>
      </c>
      <c r="C118" s="173">
        <v>100207004</v>
      </c>
    </row>
    <row r="119" spans="1:3" ht="14.25" customHeight="1" x14ac:dyDescent="0.3">
      <c r="A119" s="20" t="b">
        <v>1</v>
      </c>
      <c r="B119" s="174" t="s">
        <v>749</v>
      </c>
      <c r="C119" s="173">
        <v>100307004</v>
      </c>
    </row>
    <row r="120" spans="1:3" ht="14.25" customHeight="1" x14ac:dyDescent="0.3">
      <c r="A120" s="20" t="b">
        <v>1</v>
      </c>
      <c r="B120" s="174" t="s">
        <v>750</v>
      </c>
      <c r="C120" s="173">
        <v>100207005</v>
      </c>
    </row>
    <row r="121" spans="1:3" ht="14.25" customHeight="1" x14ac:dyDescent="0.3">
      <c r="A121" s="20" t="b">
        <v>1</v>
      </c>
      <c r="B121" s="174" t="s">
        <v>751</v>
      </c>
      <c r="C121" s="173">
        <v>100307005</v>
      </c>
    </row>
    <row r="122" spans="1:3" ht="14.25" customHeight="1" x14ac:dyDescent="0.3">
      <c r="A122" s="20" t="b">
        <v>1</v>
      </c>
      <c r="B122" s="169" t="s">
        <v>752</v>
      </c>
      <c r="C122" s="165">
        <v>100407001</v>
      </c>
    </row>
    <row r="123" spans="1:3" ht="14.25" customHeight="1" x14ac:dyDescent="0.3">
      <c r="A123" s="20" t="b">
        <v>1</v>
      </c>
      <c r="B123" s="169" t="s">
        <v>753</v>
      </c>
      <c r="C123" s="165">
        <v>100507001</v>
      </c>
    </row>
    <row r="124" spans="1:3" ht="14.25" customHeight="1" x14ac:dyDescent="0.3">
      <c r="A124" s="20" t="b">
        <v>1</v>
      </c>
      <c r="B124" s="169" t="s">
        <v>754</v>
      </c>
      <c r="C124" s="165">
        <v>100208001</v>
      </c>
    </row>
    <row r="125" spans="1:3" ht="14.25" customHeight="1" x14ac:dyDescent="0.3">
      <c r="A125" s="20" t="b">
        <v>1</v>
      </c>
      <c r="B125" s="169" t="s">
        <v>755</v>
      </c>
      <c r="C125" s="165">
        <v>100208002</v>
      </c>
    </row>
    <row r="126" spans="1:3" ht="14.25" customHeight="1" x14ac:dyDescent="0.3">
      <c r="A126" s="20" t="b">
        <v>1</v>
      </c>
      <c r="B126" s="169" t="s">
        <v>756</v>
      </c>
      <c r="C126" s="165">
        <v>100208003</v>
      </c>
    </row>
    <row r="127" spans="1:3" ht="14.25" customHeight="1" x14ac:dyDescent="0.3">
      <c r="A127" s="20" t="b">
        <v>1</v>
      </c>
      <c r="B127" s="169" t="s">
        <v>757</v>
      </c>
      <c r="C127" s="165">
        <v>100208004</v>
      </c>
    </row>
    <row r="128" spans="1:3" ht="14.25" customHeight="1" x14ac:dyDescent="0.3">
      <c r="A128" s="20" t="b">
        <v>1</v>
      </c>
      <c r="B128" s="169" t="s">
        <v>758</v>
      </c>
      <c r="C128" s="165">
        <v>100208005</v>
      </c>
    </row>
    <row r="129" spans="1:3" ht="14.25" customHeight="1" x14ac:dyDescent="0.3">
      <c r="A129" s="20" t="b">
        <v>1</v>
      </c>
      <c r="B129" s="169" t="s">
        <v>759</v>
      </c>
      <c r="C129" s="165">
        <v>100408001</v>
      </c>
    </row>
    <row r="130" spans="1:3" ht="14.25" customHeight="1" x14ac:dyDescent="0.3">
      <c r="A130" s="20" t="b">
        <v>1</v>
      </c>
      <c r="B130" s="169" t="s">
        <v>760</v>
      </c>
      <c r="C130" s="165">
        <v>100508001</v>
      </c>
    </row>
    <row r="131" spans="1:3" ht="14.25" customHeight="1" x14ac:dyDescent="0.3">
      <c r="A131" s="20" t="b">
        <v>1</v>
      </c>
      <c r="B131" s="176" t="s">
        <v>761</v>
      </c>
      <c r="C131" s="175">
        <v>110000001</v>
      </c>
    </row>
    <row r="132" spans="1:3" ht="14.25" customHeight="1" x14ac:dyDescent="0.3">
      <c r="A132" s="20" t="b">
        <v>1</v>
      </c>
      <c r="B132" s="181" t="s">
        <v>764</v>
      </c>
      <c r="C132" s="180">
        <v>100201006</v>
      </c>
    </row>
    <row r="133" spans="1:3" ht="14.25" customHeight="1" x14ac:dyDescent="0.3">
      <c r="A133" s="20" t="b">
        <v>1</v>
      </c>
      <c r="B133" s="181" t="s">
        <v>765</v>
      </c>
      <c r="C133" s="180">
        <v>100301006</v>
      </c>
    </row>
    <row r="134" spans="1:3" ht="14.25" customHeight="1" x14ac:dyDescent="0.3">
      <c r="A134" s="20" t="b">
        <v>1</v>
      </c>
      <c r="B134" s="181" t="s">
        <v>766</v>
      </c>
      <c r="C134" s="180">
        <v>100203006</v>
      </c>
    </row>
    <row r="135" spans="1:3" ht="14.25" customHeight="1" x14ac:dyDescent="0.3">
      <c r="A135" s="20" t="b">
        <v>1</v>
      </c>
      <c r="B135" s="181" t="s">
        <v>767</v>
      </c>
      <c r="C135" s="180">
        <v>100303006</v>
      </c>
    </row>
    <row r="136" spans="1:3" ht="14.25" customHeight="1" x14ac:dyDescent="0.3">
      <c r="A136" s="20" t="b">
        <v>1</v>
      </c>
      <c r="B136" s="181" t="s">
        <v>768</v>
      </c>
      <c r="C136" s="180">
        <v>100204006</v>
      </c>
    </row>
    <row r="137" spans="1:3" ht="14.25" customHeight="1" x14ac:dyDescent="0.3">
      <c r="A137" s="20" t="b">
        <v>1</v>
      </c>
      <c r="B137" s="181" t="s">
        <v>769</v>
      </c>
      <c r="C137" s="180">
        <v>100304006</v>
      </c>
    </row>
    <row r="138" spans="1:3" ht="14.25" customHeight="1" x14ac:dyDescent="0.3">
      <c r="A138" s="20" t="b">
        <v>1</v>
      </c>
      <c r="B138" s="181" t="s">
        <v>770</v>
      </c>
      <c r="C138" s="180">
        <v>100205006</v>
      </c>
    </row>
    <row r="139" spans="1:3" ht="14.25" customHeight="1" x14ac:dyDescent="0.3">
      <c r="A139" s="20" t="b">
        <v>1</v>
      </c>
      <c r="B139" s="181" t="s">
        <v>771</v>
      </c>
      <c r="C139" s="180">
        <v>100305006</v>
      </c>
    </row>
    <row r="140" spans="1:3" ht="14.25" customHeight="1" x14ac:dyDescent="0.3">
      <c r="A140" s="20" t="b">
        <v>1</v>
      </c>
      <c r="B140" s="181" t="s">
        <v>772</v>
      </c>
      <c r="C140" s="180">
        <v>100206006</v>
      </c>
    </row>
    <row r="141" spans="1:3" ht="14.25" customHeight="1" x14ac:dyDescent="0.3">
      <c r="A141" s="20" t="b">
        <v>1</v>
      </c>
      <c r="B141" s="181" t="s">
        <v>773</v>
      </c>
      <c r="C141" s="180">
        <v>100306006</v>
      </c>
    </row>
    <row r="142" spans="1:3" ht="14.25" customHeight="1" x14ac:dyDescent="0.3">
      <c r="A142" s="20" t="b">
        <v>1</v>
      </c>
      <c r="B142" s="181" t="s">
        <v>774</v>
      </c>
      <c r="C142" s="180">
        <v>100207006</v>
      </c>
    </row>
    <row r="143" spans="1:3" ht="14.25" customHeight="1" x14ac:dyDescent="0.3">
      <c r="A143" s="20" t="b">
        <v>1</v>
      </c>
      <c r="B143" s="181" t="s">
        <v>775</v>
      </c>
      <c r="C143" s="180">
        <v>100307006</v>
      </c>
    </row>
    <row r="144" spans="1:3" ht="14.25" customHeight="1" x14ac:dyDescent="0.3">
      <c r="A144" s="20" t="b">
        <v>1</v>
      </c>
      <c r="B144" s="181" t="s">
        <v>776</v>
      </c>
      <c r="C144" s="180">
        <v>100208006</v>
      </c>
    </row>
    <row r="145" spans="1:3" ht="14.25" customHeight="1" x14ac:dyDescent="0.3">
      <c r="A145" s="20" t="b">
        <v>1</v>
      </c>
      <c r="B145" s="181" t="s">
        <v>777</v>
      </c>
      <c r="C145" s="180">
        <v>100308006</v>
      </c>
    </row>
    <row r="146" spans="1:3" ht="14.25" customHeight="1" x14ac:dyDescent="0.3">
      <c r="A146" s="20" t="b">
        <v>1</v>
      </c>
      <c r="B146" s="169" t="s">
        <v>778</v>
      </c>
      <c r="C146" s="165">
        <v>100308001</v>
      </c>
    </row>
    <row r="147" spans="1:3" ht="14.25" customHeight="1" x14ac:dyDescent="0.3">
      <c r="A147" s="20" t="b">
        <v>1</v>
      </c>
      <c r="B147" s="169" t="s">
        <v>779</v>
      </c>
      <c r="C147" s="165">
        <v>100308002</v>
      </c>
    </row>
    <row r="148" spans="1:3" ht="14.25" customHeight="1" x14ac:dyDescent="0.3">
      <c r="A148" s="20" t="b">
        <v>1</v>
      </c>
      <c r="B148" s="169" t="s">
        <v>780</v>
      </c>
      <c r="C148" s="165">
        <v>100308003</v>
      </c>
    </row>
    <row r="149" spans="1:3" ht="14.25" customHeight="1" x14ac:dyDescent="0.3">
      <c r="A149" s="20" t="b">
        <v>1</v>
      </c>
      <c r="B149" s="169" t="s">
        <v>781</v>
      </c>
      <c r="C149" s="165">
        <v>100308004</v>
      </c>
    </row>
    <row r="150" spans="1:3" ht="14.25" customHeight="1" x14ac:dyDescent="0.3">
      <c r="A150" s="20" t="b">
        <v>1</v>
      </c>
      <c r="B150" s="169" t="s">
        <v>782</v>
      </c>
      <c r="C150" s="165">
        <v>100308005</v>
      </c>
    </row>
    <row r="151" spans="1:3" ht="14.25" customHeight="1" x14ac:dyDescent="0.3">
      <c r="A151" s="20" t="b">
        <v>1</v>
      </c>
      <c r="B151" s="187" t="s">
        <v>783</v>
      </c>
      <c r="C151" s="186">
        <v>100701001</v>
      </c>
    </row>
    <row r="152" spans="1:3" ht="14.25" customHeight="1" x14ac:dyDescent="0.3">
      <c r="A152" s="20" t="b">
        <v>1</v>
      </c>
      <c r="B152" s="187" t="s">
        <v>784</v>
      </c>
      <c r="C152" s="186">
        <v>100701002</v>
      </c>
    </row>
    <row r="153" spans="1:3" ht="14.25" customHeight="1" x14ac:dyDescent="0.3">
      <c r="A153" s="20" t="b">
        <v>1</v>
      </c>
      <c r="B153" s="187" t="s">
        <v>785</v>
      </c>
      <c r="C153" s="186">
        <v>100701003</v>
      </c>
    </row>
    <row r="154" spans="1:3" ht="14.25" customHeight="1" x14ac:dyDescent="0.3">
      <c r="A154" s="20" t="b">
        <v>1</v>
      </c>
      <c r="B154" s="187" t="s">
        <v>786</v>
      </c>
      <c r="C154" s="186">
        <v>100701004</v>
      </c>
    </row>
    <row r="155" spans="1:3" ht="14.25" customHeight="1" x14ac:dyDescent="0.3">
      <c r="A155" s="20" t="b">
        <v>1</v>
      </c>
      <c r="B155" s="187" t="s">
        <v>787</v>
      </c>
      <c r="C155" s="186">
        <v>100701005</v>
      </c>
    </row>
    <row r="156" spans="1:3" ht="14.25" customHeight="1" x14ac:dyDescent="0.3">
      <c r="A156" s="20" t="b">
        <v>1</v>
      </c>
      <c r="B156" s="187" t="s">
        <v>788</v>
      </c>
      <c r="C156" s="186">
        <v>100701006</v>
      </c>
    </row>
    <row r="157" spans="1:3" ht="14.25" customHeight="1" x14ac:dyDescent="0.3">
      <c r="A157" s="20" t="b">
        <v>1</v>
      </c>
      <c r="B157" s="189" t="s">
        <v>789</v>
      </c>
      <c r="C157" s="188">
        <v>100702001</v>
      </c>
    </row>
    <row r="158" spans="1:3" ht="14.25" customHeight="1" x14ac:dyDescent="0.3">
      <c r="A158" s="20" t="b">
        <v>1</v>
      </c>
      <c r="B158" s="189" t="s">
        <v>790</v>
      </c>
      <c r="C158" s="188">
        <v>100702002</v>
      </c>
    </row>
    <row r="159" spans="1:3" ht="14.25" customHeight="1" x14ac:dyDescent="0.3">
      <c r="A159" s="20" t="b">
        <v>1</v>
      </c>
      <c r="B159" s="189" t="s">
        <v>791</v>
      </c>
      <c r="C159" s="188">
        <v>100702003</v>
      </c>
    </row>
    <row r="160" spans="1:3" ht="14.25" customHeight="1" x14ac:dyDescent="0.3">
      <c r="A160" s="20" t="b">
        <v>1</v>
      </c>
      <c r="B160" s="189" t="s">
        <v>792</v>
      </c>
      <c r="C160" s="188">
        <v>100702004</v>
      </c>
    </row>
    <row r="161" spans="1:3" ht="14.25" customHeight="1" x14ac:dyDescent="0.3">
      <c r="A161" s="20" t="b">
        <v>1</v>
      </c>
      <c r="B161" s="189" t="s">
        <v>793</v>
      </c>
      <c r="C161" s="188">
        <v>100702005</v>
      </c>
    </row>
    <row r="162" spans="1:3" ht="14.25" customHeight="1" x14ac:dyDescent="0.3">
      <c r="A162" s="20" t="b">
        <v>1</v>
      </c>
      <c r="B162" s="189" t="s">
        <v>794</v>
      </c>
      <c r="C162" s="188">
        <v>100702006</v>
      </c>
    </row>
    <row r="163" spans="1:3" ht="14.25" customHeight="1" x14ac:dyDescent="0.3">
      <c r="A163" s="20" t="b">
        <v>1</v>
      </c>
      <c r="B163" s="187" t="s">
        <v>795</v>
      </c>
      <c r="C163" s="186">
        <v>100703001</v>
      </c>
    </row>
    <row r="164" spans="1:3" ht="14.25" customHeight="1" x14ac:dyDescent="0.3">
      <c r="A164" s="20" t="b">
        <v>1</v>
      </c>
      <c r="B164" s="187" t="s">
        <v>796</v>
      </c>
      <c r="C164" s="186">
        <v>100703002</v>
      </c>
    </row>
    <row r="165" spans="1:3" ht="14.25" customHeight="1" x14ac:dyDescent="0.3">
      <c r="A165" s="20" t="b">
        <v>1</v>
      </c>
      <c r="B165" s="187" t="s">
        <v>797</v>
      </c>
      <c r="C165" s="186">
        <v>100703003</v>
      </c>
    </row>
    <row r="166" spans="1:3" ht="14.25" customHeight="1" x14ac:dyDescent="0.3">
      <c r="A166" s="20" t="b">
        <v>1</v>
      </c>
      <c r="B166" s="187" t="s">
        <v>798</v>
      </c>
      <c r="C166" s="186">
        <v>100703004</v>
      </c>
    </row>
    <row r="167" spans="1:3" ht="14.25" customHeight="1" x14ac:dyDescent="0.3">
      <c r="A167" s="20" t="b">
        <v>1</v>
      </c>
      <c r="B167" s="191" t="s">
        <v>799</v>
      </c>
      <c r="C167" s="190">
        <v>100703005</v>
      </c>
    </row>
    <row r="168" spans="1:3" ht="14.25" customHeight="1" x14ac:dyDescent="0.3">
      <c r="A168" s="20" t="b">
        <v>1</v>
      </c>
      <c r="B168" s="191" t="s">
        <v>800</v>
      </c>
      <c r="C168" s="190">
        <v>100703006</v>
      </c>
    </row>
    <row r="169" spans="1:3" ht="14.25" customHeight="1" x14ac:dyDescent="0.3">
      <c r="A169" s="20" t="b">
        <v>1</v>
      </c>
      <c r="B169" s="191" t="s">
        <v>801</v>
      </c>
      <c r="C169" s="190">
        <v>100703007</v>
      </c>
    </row>
    <row r="170" spans="1:3" ht="14.25" customHeight="1" x14ac:dyDescent="0.3">
      <c r="A170" s="20" t="b">
        <v>1</v>
      </c>
      <c r="B170" s="191" t="s">
        <v>802</v>
      </c>
      <c r="C170" s="190">
        <v>100703008</v>
      </c>
    </row>
    <row r="171" spans="1:3" ht="14.25" customHeight="1" x14ac:dyDescent="0.3">
      <c r="A171" s="20" t="b">
        <v>1</v>
      </c>
      <c r="B171" s="191" t="s">
        <v>803</v>
      </c>
      <c r="C171" s="190">
        <v>100703009</v>
      </c>
    </row>
    <row r="172" spans="1:3" ht="14.25" customHeight="1" x14ac:dyDescent="0.3">
      <c r="A172" s="20" t="b">
        <v>1</v>
      </c>
      <c r="B172" s="191" t="s">
        <v>804</v>
      </c>
      <c r="C172" s="190">
        <v>100703010</v>
      </c>
    </row>
    <row r="173" spans="1:3" ht="14.25" customHeight="1" x14ac:dyDescent="0.3">
      <c r="A173" s="20" t="b">
        <v>1</v>
      </c>
      <c r="B173" s="191" t="s">
        <v>805</v>
      </c>
      <c r="C173" s="190">
        <v>100703011</v>
      </c>
    </row>
    <row r="174" spans="1:3" ht="14.25" customHeight="1" x14ac:dyDescent="0.3">
      <c r="A174" s="20" t="b">
        <v>1</v>
      </c>
      <c r="B174" s="191" t="s">
        <v>806</v>
      </c>
      <c r="C174" s="190">
        <v>100703012</v>
      </c>
    </row>
    <row r="175" spans="1:3" ht="14.25" customHeight="1" x14ac:dyDescent="0.3">
      <c r="A175" s="20" t="b">
        <v>1</v>
      </c>
      <c r="B175" s="193" t="s">
        <v>40</v>
      </c>
      <c r="C175" s="192">
        <v>100806001</v>
      </c>
    </row>
    <row r="176" spans="1:3" ht="14.25" customHeight="1" x14ac:dyDescent="0.3">
      <c r="A176" s="20" t="b">
        <v>1</v>
      </c>
      <c r="B176" s="193" t="s">
        <v>41</v>
      </c>
      <c r="C176" s="192">
        <v>100802001</v>
      </c>
    </row>
    <row r="177" spans="1:3" ht="14.25" customHeight="1" x14ac:dyDescent="0.3">
      <c r="A177" s="20" t="b">
        <v>1</v>
      </c>
      <c r="B177" s="193" t="s">
        <v>42</v>
      </c>
      <c r="C177" s="192">
        <v>100807001</v>
      </c>
    </row>
  </sheetData>
  <sortState ref="N15:N18">
    <sortCondition descending="1" ref="N15"/>
  </sortState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8"/>
  <sheetViews>
    <sheetView zoomScale="115" zoomScaleNormal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3"/>
  <cols>
    <col min="1" max="1" width="13.5" style="23" bestFit="1" customWidth="1"/>
    <col min="2" max="2" width="18.125" style="23" customWidth="1"/>
    <col min="3" max="3" width="15" style="23" customWidth="1"/>
    <col min="4" max="4" width="25.125" style="23" customWidth="1"/>
    <col min="5" max="5" width="10.625" style="23" customWidth="1"/>
    <col min="6" max="6" width="18.25" style="23" customWidth="1"/>
    <col min="7" max="7" width="17.25" style="23" customWidth="1"/>
    <col min="8" max="8" width="20.125" style="23" customWidth="1"/>
    <col min="9" max="9" width="18" style="23" customWidth="1"/>
    <col min="10" max="10" width="19.375" style="23" customWidth="1"/>
    <col min="11" max="11" width="15.25" style="23" customWidth="1"/>
    <col min="12" max="12" width="15.875" style="23" customWidth="1"/>
    <col min="13" max="257" width="9" style="23"/>
    <col min="258" max="258" width="13.5" style="23" bestFit="1" customWidth="1"/>
    <col min="259" max="259" width="11.875" style="23" customWidth="1"/>
    <col min="260" max="260" width="11.625" style="23" bestFit="1" customWidth="1"/>
    <col min="261" max="261" width="25.125" style="23" customWidth="1"/>
    <col min="262" max="263" width="10.625" style="23" customWidth="1"/>
    <col min="264" max="264" width="20.125" style="23" customWidth="1"/>
    <col min="265" max="265" width="18" style="23" customWidth="1"/>
    <col min="266" max="513" width="9" style="23"/>
    <col min="514" max="514" width="13.5" style="23" bestFit="1" customWidth="1"/>
    <col min="515" max="515" width="11.875" style="23" customWidth="1"/>
    <col min="516" max="516" width="11.625" style="23" bestFit="1" customWidth="1"/>
    <col min="517" max="517" width="25.125" style="23" customWidth="1"/>
    <col min="518" max="519" width="10.625" style="23" customWidth="1"/>
    <col min="520" max="520" width="20.125" style="23" customWidth="1"/>
    <col min="521" max="521" width="18" style="23" customWidth="1"/>
    <col min="522" max="769" width="9" style="23"/>
    <col min="770" max="770" width="13.5" style="23" bestFit="1" customWidth="1"/>
    <col min="771" max="771" width="11.875" style="23" customWidth="1"/>
    <col min="772" max="772" width="11.625" style="23" bestFit="1" customWidth="1"/>
    <col min="773" max="773" width="25.125" style="23" customWidth="1"/>
    <col min="774" max="775" width="10.625" style="23" customWidth="1"/>
    <col min="776" max="776" width="20.125" style="23" customWidth="1"/>
    <col min="777" max="777" width="18" style="23" customWidth="1"/>
    <col min="778" max="1025" width="9" style="23"/>
    <col min="1026" max="1026" width="13.5" style="23" bestFit="1" customWidth="1"/>
    <col min="1027" max="1027" width="11.875" style="23" customWidth="1"/>
    <col min="1028" max="1028" width="11.625" style="23" bestFit="1" customWidth="1"/>
    <col min="1029" max="1029" width="25.125" style="23" customWidth="1"/>
    <col min="1030" max="1031" width="10.625" style="23" customWidth="1"/>
    <col min="1032" max="1032" width="20.125" style="23" customWidth="1"/>
    <col min="1033" max="1033" width="18" style="23" customWidth="1"/>
    <col min="1034" max="1281" width="9" style="23"/>
    <col min="1282" max="1282" width="13.5" style="23" bestFit="1" customWidth="1"/>
    <col min="1283" max="1283" width="11.875" style="23" customWidth="1"/>
    <col min="1284" max="1284" width="11.625" style="23" bestFit="1" customWidth="1"/>
    <col min="1285" max="1285" width="25.125" style="23" customWidth="1"/>
    <col min="1286" max="1287" width="10.625" style="23" customWidth="1"/>
    <col min="1288" max="1288" width="20.125" style="23" customWidth="1"/>
    <col min="1289" max="1289" width="18" style="23" customWidth="1"/>
    <col min="1290" max="1537" width="9" style="23"/>
    <col min="1538" max="1538" width="13.5" style="23" bestFit="1" customWidth="1"/>
    <col min="1539" max="1539" width="11.875" style="23" customWidth="1"/>
    <col min="1540" max="1540" width="11.625" style="23" bestFit="1" customWidth="1"/>
    <col min="1541" max="1541" width="25.125" style="23" customWidth="1"/>
    <col min="1542" max="1543" width="10.625" style="23" customWidth="1"/>
    <col min="1544" max="1544" width="20.125" style="23" customWidth="1"/>
    <col min="1545" max="1545" width="18" style="23" customWidth="1"/>
    <col min="1546" max="1793" width="9" style="23"/>
    <col min="1794" max="1794" width="13.5" style="23" bestFit="1" customWidth="1"/>
    <col min="1795" max="1795" width="11.875" style="23" customWidth="1"/>
    <col min="1796" max="1796" width="11.625" style="23" bestFit="1" customWidth="1"/>
    <col min="1797" max="1797" width="25.125" style="23" customWidth="1"/>
    <col min="1798" max="1799" width="10.625" style="23" customWidth="1"/>
    <col min="1800" max="1800" width="20.125" style="23" customWidth="1"/>
    <col min="1801" max="1801" width="18" style="23" customWidth="1"/>
    <col min="1802" max="2049" width="9" style="23"/>
    <col min="2050" max="2050" width="13.5" style="23" bestFit="1" customWidth="1"/>
    <col min="2051" max="2051" width="11.875" style="23" customWidth="1"/>
    <col min="2052" max="2052" width="11.625" style="23" bestFit="1" customWidth="1"/>
    <col min="2053" max="2053" width="25.125" style="23" customWidth="1"/>
    <col min="2054" max="2055" width="10.625" style="23" customWidth="1"/>
    <col min="2056" max="2056" width="20.125" style="23" customWidth="1"/>
    <col min="2057" max="2057" width="18" style="23" customWidth="1"/>
    <col min="2058" max="2305" width="9" style="23"/>
    <col min="2306" max="2306" width="13.5" style="23" bestFit="1" customWidth="1"/>
    <col min="2307" max="2307" width="11.875" style="23" customWidth="1"/>
    <col min="2308" max="2308" width="11.625" style="23" bestFit="1" customWidth="1"/>
    <col min="2309" max="2309" width="25.125" style="23" customWidth="1"/>
    <col min="2310" max="2311" width="10.625" style="23" customWidth="1"/>
    <col min="2312" max="2312" width="20.125" style="23" customWidth="1"/>
    <col min="2313" max="2313" width="18" style="23" customWidth="1"/>
    <col min="2314" max="2561" width="9" style="23"/>
    <col min="2562" max="2562" width="13.5" style="23" bestFit="1" customWidth="1"/>
    <col min="2563" max="2563" width="11.875" style="23" customWidth="1"/>
    <col min="2564" max="2564" width="11.625" style="23" bestFit="1" customWidth="1"/>
    <col min="2565" max="2565" width="25.125" style="23" customWidth="1"/>
    <col min="2566" max="2567" width="10.625" style="23" customWidth="1"/>
    <col min="2568" max="2568" width="20.125" style="23" customWidth="1"/>
    <col min="2569" max="2569" width="18" style="23" customWidth="1"/>
    <col min="2570" max="2817" width="9" style="23"/>
    <col min="2818" max="2818" width="13.5" style="23" bestFit="1" customWidth="1"/>
    <col min="2819" max="2819" width="11.875" style="23" customWidth="1"/>
    <col min="2820" max="2820" width="11.625" style="23" bestFit="1" customWidth="1"/>
    <col min="2821" max="2821" width="25.125" style="23" customWidth="1"/>
    <col min="2822" max="2823" width="10.625" style="23" customWidth="1"/>
    <col min="2824" max="2824" width="20.125" style="23" customWidth="1"/>
    <col min="2825" max="2825" width="18" style="23" customWidth="1"/>
    <col min="2826" max="3073" width="9" style="23"/>
    <col min="3074" max="3074" width="13.5" style="23" bestFit="1" customWidth="1"/>
    <col min="3075" max="3075" width="11.875" style="23" customWidth="1"/>
    <col min="3076" max="3076" width="11.625" style="23" bestFit="1" customWidth="1"/>
    <col min="3077" max="3077" width="25.125" style="23" customWidth="1"/>
    <col min="3078" max="3079" width="10.625" style="23" customWidth="1"/>
    <col min="3080" max="3080" width="20.125" style="23" customWidth="1"/>
    <col min="3081" max="3081" width="18" style="23" customWidth="1"/>
    <col min="3082" max="3329" width="9" style="23"/>
    <col min="3330" max="3330" width="13.5" style="23" bestFit="1" customWidth="1"/>
    <col min="3331" max="3331" width="11.875" style="23" customWidth="1"/>
    <col min="3332" max="3332" width="11.625" style="23" bestFit="1" customWidth="1"/>
    <col min="3333" max="3333" width="25.125" style="23" customWidth="1"/>
    <col min="3334" max="3335" width="10.625" style="23" customWidth="1"/>
    <col min="3336" max="3336" width="20.125" style="23" customWidth="1"/>
    <col min="3337" max="3337" width="18" style="23" customWidth="1"/>
    <col min="3338" max="3585" width="9" style="23"/>
    <col min="3586" max="3586" width="13.5" style="23" bestFit="1" customWidth="1"/>
    <col min="3587" max="3587" width="11.875" style="23" customWidth="1"/>
    <col min="3588" max="3588" width="11.625" style="23" bestFit="1" customWidth="1"/>
    <col min="3589" max="3589" width="25.125" style="23" customWidth="1"/>
    <col min="3590" max="3591" width="10.625" style="23" customWidth="1"/>
    <col min="3592" max="3592" width="20.125" style="23" customWidth="1"/>
    <col min="3593" max="3593" width="18" style="23" customWidth="1"/>
    <col min="3594" max="3841" width="9" style="23"/>
    <col min="3842" max="3842" width="13.5" style="23" bestFit="1" customWidth="1"/>
    <col min="3843" max="3843" width="11.875" style="23" customWidth="1"/>
    <col min="3844" max="3844" width="11.625" style="23" bestFit="1" customWidth="1"/>
    <col min="3845" max="3845" width="25.125" style="23" customWidth="1"/>
    <col min="3846" max="3847" width="10.625" style="23" customWidth="1"/>
    <col min="3848" max="3848" width="20.125" style="23" customWidth="1"/>
    <col min="3849" max="3849" width="18" style="23" customWidth="1"/>
    <col min="3850" max="4097" width="9" style="23"/>
    <col min="4098" max="4098" width="13.5" style="23" bestFit="1" customWidth="1"/>
    <col min="4099" max="4099" width="11.875" style="23" customWidth="1"/>
    <col min="4100" max="4100" width="11.625" style="23" bestFit="1" customWidth="1"/>
    <col min="4101" max="4101" width="25.125" style="23" customWidth="1"/>
    <col min="4102" max="4103" width="10.625" style="23" customWidth="1"/>
    <col min="4104" max="4104" width="20.125" style="23" customWidth="1"/>
    <col min="4105" max="4105" width="18" style="23" customWidth="1"/>
    <col min="4106" max="4353" width="9" style="23"/>
    <col min="4354" max="4354" width="13.5" style="23" bestFit="1" customWidth="1"/>
    <col min="4355" max="4355" width="11.875" style="23" customWidth="1"/>
    <col min="4356" max="4356" width="11.625" style="23" bestFit="1" customWidth="1"/>
    <col min="4357" max="4357" width="25.125" style="23" customWidth="1"/>
    <col min="4358" max="4359" width="10.625" style="23" customWidth="1"/>
    <col min="4360" max="4360" width="20.125" style="23" customWidth="1"/>
    <col min="4361" max="4361" width="18" style="23" customWidth="1"/>
    <col min="4362" max="4609" width="9" style="23"/>
    <col min="4610" max="4610" width="13.5" style="23" bestFit="1" customWidth="1"/>
    <col min="4611" max="4611" width="11.875" style="23" customWidth="1"/>
    <col min="4612" max="4612" width="11.625" style="23" bestFit="1" customWidth="1"/>
    <col min="4613" max="4613" width="25.125" style="23" customWidth="1"/>
    <col min="4614" max="4615" width="10.625" style="23" customWidth="1"/>
    <col min="4616" max="4616" width="20.125" style="23" customWidth="1"/>
    <col min="4617" max="4617" width="18" style="23" customWidth="1"/>
    <col min="4618" max="4865" width="9" style="23"/>
    <col min="4866" max="4866" width="13.5" style="23" bestFit="1" customWidth="1"/>
    <col min="4867" max="4867" width="11.875" style="23" customWidth="1"/>
    <col min="4868" max="4868" width="11.625" style="23" bestFit="1" customWidth="1"/>
    <col min="4869" max="4869" width="25.125" style="23" customWidth="1"/>
    <col min="4870" max="4871" width="10.625" style="23" customWidth="1"/>
    <col min="4872" max="4872" width="20.125" style="23" customWidth="1"/>
    <col min="4873" max="4873" width="18" style="23" customWidth="1"/>
    <col min="4874" max="5121" width="9" style="23"/>
    <col min="5122" max="5122" width="13.5" style="23" bestFit="1" customWidth="1"/>
    <col min="5123" max="5123" width="11.875" style="23" customWidth="1"/>
    <col min="5124" max="5124" width="11.625" style="23" bestFit="1" customWidth="1"/>
    <col min="5125" max="5125" width="25.125" style="23" customWidth="1"/>
    <col min="5126" max="5127" width="10.625" style="23" customWidth="1"/>
    <col min="5128" max="5128" width="20.125" style="23" customWidth="1"/>
    <col min="5129" max="5129" width="18" style="23" customWidth="1"/>
    <col min="5130" max="5377" width="9" style="23"/>
    <col min="5378" max="5378" width="13.5" style="23" bestFit="1" customWidth="1"/>
    <col min="5379" max="5379" width="11.875" style="23" customWidth="1"/>
    <col min="5380" max="5380" width="11.625" style="23" bestFit="1" customWidth="1"/>
    <col min="5381" max="5381" width="25.125" style="23" customWidth="1"/>
    <col min="5382" max="5383" width="10.625" style="23" customWidth="1"/>
    <col min="5384" max="5384" width="20.125" style="23" customWidth="1"/>
    <col min="5385" max="5385" width="18" style="23" customWidth="1"/>
    <col min="5386" max="5633" width="9" style="23"/>
    <col min="5634" max="5634" width="13.5" style="23" bestFit="1" customWidth="1"/>
    <col min="5635" max="5635" width="11.875" style="23" customWidth="1"/>
    <col min="5636" max="5636" width="11.625" style="23" bestFit="1" customWidth="1"/>
    <col min="5637" max="5637" width="25.125" style="23" customWidth="1"/>
    <col min="5638" max="5639" width="10.625" style="23" customWidth="1"/>
    <col min="5640" max="5640" width="20.125" style="23" customWidth="1"/>
    <col min="5641" max="5641" width="18" style="23" customWidth="1"/>
    <col min="5642" max="5889" width="9" style="23"/>
    <col min="5890" max="5890" width="13.5" style="23" bestFit="1" customWidth="1"/>
    <col min="5891" max="5891" width="11.875" style="23" customWidth="1"/>
    <col min="5892" max="5892" width="11.625" style="23" bestFit="1" customWidth="1"/>
    <col min="5893" max="5893" width="25.125" style="23" customWidth="1"/>
    <col min="5894" max="5895" width="10.625" style="23" customWidth="1"/>
    <col min="5896" max="5896" width="20.125" style="23" customWidth="1"/>
    <col min="5897" max="5897" width="18" style="23" customWidth="1"/>
    <col min="5898" max="6145" width="9" style="23"/>
    <col min="6146" max="6146" width="13.5" style="23" bestFit="1" customWidth="1"/>
    <col min="6147" max="6147" width="11.875" style="23" customWidth="1"/>
    <col min="6148" max="6148" width="11.625" style="23" bestFit="1" customWidth="1"/>
    <col min="6149" max="6149" width="25.125" style="23" customWidth="1"/>
    <col min="6150" max="6151" width="10.625" style="23" customWidth="1"/>
    <col min="6152" max="6152" width="20.125" style="23" customWidth="1"/>
    <col min="6153" max="6153" width="18" style="23" customWidth="1"/>
    <col min="6154" max="6401" width="9" style="23"/>
    <col min="6402" max="6402" width="13.5" style="23" bestFit="1" customWidth="1"/>
    <col min="6403" max="6403" width="11.875" style="23" customWidth="1"/>
    <col min="6404" max="6404" width="11.625" style="23" bestFit="1" customWidth="1"/>
    <col min="6405" max="6405" width="25.125" style="23" customWidth="1"/>
    <col min="6406" max="6407" width="10.625" style="23" customWidth="1"/>
    <col min="6408" max="6408" width="20.125" style="23" customWidth="1"/>
    <col min="6409" max="6409" width="18" style="23" customWidth="1"/>
    <col min="6410" max="6657" width="9" style="23"/>
    <col min="6658" max="6658" width="13.5" style="23" bestFit="1" customWidth="1"/>
    <col min="6659" max="6659" width="11.875" style="23" customWidth="1"/>
    <col min="6660" max="6660" width="11.625" style="23" bestFit="1" customWidth="1"/>
    <col min="6661" max="6661" width="25.125" style="23" customWidth="1"/>
    <col min="6662" max="6663" width="10.625" style="23" customWidth="1"/>
    <col min="6664" max="6664" width="20.125" style="23" customWidth="1"/>
    <col min="6665" max="6665" width="18" style="23" customWidth="1"/>
    <col min="6666" max="6913" width="9" style="23"/>
    <col min="6914" max="6914" width="13.5" style="23" bestFit="1" customWidth="1"/>
    <col min="6915" max="6915" width="11.875" style="23" customWidth="1"/>
    <col min="6916" max="6916" width="11.625" style="23" bestFit="1" customWidth="1"/>
    <col min="6917" max="6917" width="25.125" style="23" customWidth="1"/>
    <col min="6918" max="6919" width="10.625" style="23" customWidth="1"/>
    <col min="6920" max="6920" width="20.125" style="23" customWidth="1"/>
    <col min="6921" max="6921" width="18" style="23" customWidth="1"/>
    <col min="6922" max="7169" width="9" style="23"/>
    <col min="7170" max="7170" width="13.5" style="23" bestFit="1" customWidth="1"/>
    <col min="7171" max="7171" width="11.875" style="23" customWidth="1"/>
    <col min="7172" max="7172" width="11.625" style="23" bestFit="1" customWidth="1"/>
    <col min="7173" max="7173" width="25.125" style="23" customWidth="1"/>
    <col min="7174" max="7175" width="10.625" style="23" customWidth="1"/>
    <col min="7176" max="7176" width="20.125" style="23" customWidth="1"/>
    <col min="7177" max="7177" width="18" style="23" customWidth="1"/>
    <col min="7178" max="7425" width="9" style="23"/>
    <col min="7426" max="7426" width="13.5" style="23" bestFit="1" customWidth="1"/>
    <col min="7427" max="7427" width="11.875" style="23" customWidth="1"/>
    <col min="7428" max="7428" width="11.625" style="23" bestFit="1" customWidth="1"/>
    <col min="7429" max="7429" width="25.125" style="23" customWidth="1"/>
    <col min="7430" max="7431" width="10.625" style="23" customWidth="1"/>
    <col min="7432" max="7432" width="20.125" style="23" customWidth="1"/>
    <col min="7433" max="7433" width="18" style="23" customWidth="1"/>
    <col min="7434" max="7681" width="9" style="23"/>
    <col min="7682" max="7682" width="13.5" style="23" bestFit="1" customWidth="1"/>
    <col min="7683" max="7683" width="11.875" style="23" customWidth="1"/>
    <col min="7684" max="7684" width="11.625" style="23" bestFit="1" customWidth="1"/>
    <col min="7685" max="7685" width="25.125" style="23" customWidth="1"/>
    <col min="7686" max="7687" width="10.625" style="23" customWidth="1"/>
    <col min="7688" max="7688" width="20.125" style="23" customWidth="1"/>
    <col min="7689" max="7689" width="18" style="23" customWidth="1"/>
    <col min="7690" max="7937" width="9" style="23"/>
    <col min="7938" max="7938" width="13.5" style="23" bestFit="1" customWidth="1"/>
    <col min="7939" max="7939" width="11.875" style="23" customWidth="1"/>
    <col min="7940" max="7940" width="11.625" style="23" bestFit="1" customWidth="1"/>
    <col min="7941" max="7941" width="25.125" style="23" customWidth="1"/>
    <col min="7942" max="7943" width="10.625" style="23" customWidth="1"/>
    <col min="7944" max="7944" width="20.125" style="23" customWidth="1"/>
    <col min="7945" max="7945" width="18" style="23" customWidth="1"/>
    <col min="7946" max="8193" width="9" style="23"/>
    <col min="8194" max="8194" width="13.5" style="23" bestFit="1" customWidth="1"/>
    <col min="8195" max="8195" width="11.875" style="23" customWidth="1"/>
    <col min="8196" max="8196" width="11.625" style="23" bestFit="1" customWidth="1"/>
    <col min="8197" max="8197" width="25.125" style="23" customWidth="1"/>
    <col min="8198" max="8199" width="10.625" style="23" customWidth="1"/>
    <col min="8200" max="8200" width="20.125" style="23" customWidth="1"/>
    <col min="8201" max="8201" width="18" style="23" customWidth="1"/>
    <col min="8202" max="8449" width="9" style="23"/>
    <col min="8450" max="8450" width="13.5" style="23" bestFit="1" customWidth="1"/>
    <col min="8451" max="8451" width="11.875" style="23" customWidth="1"/>
    <col min="8452" max="8452" width="11.625" style="23" bestFit="1" customWidth="1"/>
    <col min="8453" max="8453" width="25.125" style="23" customWidth="1"/>
    <col min="8454" max="8455" width="10.625" style="23" customWidth="1"/>
    <col min="8456" max="8456" width="20.125" style="23" customWidth="1"/>
    <col min="8457" max="8457" width="18" style="23" customWidth="1"/>
    <col min="8458" max="8705" width="9" style="23"/>
    <col min="8706" max="8706" width="13.5" style="23" bestFit="1" customWidth="1"/>
    <col min="8707" max="8707" width="11.875" style="23" customWidth="1"/>
    <col min="8708" max="8708" width="11.625" style="23" bestFit="1" customWidth="1"/>
    <col min="8709" max="8709" width="25.125" style="23" customWidth="1"/>
    <col min="8710" max="8711" width="10.625" style="23" customWidth="1"/>
    <col min="8712" max="8712" width="20.125" style="23" customWidth="1"/>
    <col min="8713" max="8713" width="18" style="23" customWidth="1"/>
    <col min="8714" max="8961" width="9" style="23"/>
    <col min="8962" max="8962" width="13.5" style="23" bestFit="1" customWidth="1"/>
    <col min="8963" max="8963" width="11.875" style="23" customWidth="1"/>
    <col min="8964" max="8964" width="11.625" style="23" bestFit="1" customWidth="1"/>
    <col min="8965" max="8965" width="25.125" style="23" customWidth="1"/>
    <col min="8966" max="8967" width="10.625" style="23" customWidth="1"/>
    <col min="8968" max="8968" width="20.125" style="23" customWidth="1"/>
    <col min="8969" max="8969" width="18" style="23" customWidth="1"/>
    <col min="8970" max="9217" width="9" style="23"/>
    <col min="9218" max="9218" width="13.5" style="23" bestFit="1" customWidth="1"/>
    <col min="9219" max="9219" width="11.875" style="23" customWidth="1"/>
    <col min="9220" max="9220" width="11.625" style="23" bestFit="1" customWidth="1"/>
    <col min="9221" max="9221" width="25.125" style="23" customWidth="1"/>
    <col min="9222" max="9223" width="10.625" style="23" customWidth="1"/>
    <col min="9224" max="9224" width="20.125" style="23" customWidth="1"/>
    <col min="9225" max="9225" width="18" style="23" customWidth="1"/>
    <col min="9226" max="9473" width="9" style="23"/>
    <col min="9474" max="9474" width="13.5" style="23" bestFit="1" customWidth="1"/>
    <col min="9475" max="9475" width="11.875" style="23" customWidth="1"/>
    <col min="9476" max="9476" width="11.625" style="23" bestFit="1" customWidth="1"/>
    <col min="9477" max="9477" width="25.125" style="23" customWidth="1"/>
    <col min="9478" max="9479" width="10.625" style="23" customWidth="1"/>
    <col min="9480" max="9480" width="20.125" style="23" customWidth="1"/>
    <col min="9481" max="9481" width="18" style="23" customWidth="1"/>
    <col min="9482" max="9729" width="9" style="23"/>
    <col min="9730" max="9730" width="13.5" style="23" bestFit="1" customWidth="1"/>
    <col min="9731" max="9731" width="11.875" style="23" customWidth="1"/>
    <col min="9732" max="9732" width="11.625" style="23" bestFit="1" customWidth="1"/>
    <col min="9733" max="9733" width="25.125" style="23" customWidth="1"/>
    <col min="9734" max="9735" width="10.625" style="23" customWidth="1"/>
    <col min="9736" max="9736" width="20.125" style="23" customWidth="1"/>
    <col min="9737" max="9737" width="18" style="23" customWidth="1"/>
    <col min="9738" max="9985" width="9" style="23"/>
    <col min="9986" max="9986" width="13.5" style="23" bestFit="1" customWidth="1"/>
    <col min="9987" max="9987" width="11.875" style="23" customWidth="1"/>
    <col min="9988" max="9988" width="11.625" style="23" bestFit="1" customWidth="1"/>
    <col min="9989" max="9989" width="25.125" style="23" customWidth="1"/>
    <col min="9990" max="9991" width="10.625" style="23" customWidth="1"/>
    <col min="9992" max="9992" width="20.125" style="23" customWidth="1"/>
    <col min="9993" max="9993" width="18" style="23" customWidth="1"/>
    <col min="9994" max="10241" width="9" style="23"/>
    <col min="10242" max="10242" width="13.5" style="23" bestFit="1" customWidth="1"/>
    <col min="10243" max="10243" width="11.875" style="23" customWidth="1"/>
    <col min="10244" max="10244" width="11.625" style="23" bestFit="1" customWidth="1"/>
    <col min="10245" max="10245" width="25.125" style="23" customWidth="1"/>
    <col min="10246" max="10247" width="10.625" style="23" customWidth="1"/>
    <col min="10248" max="10248" width="20.125" style="23" customWidth="1"/>
    <col min="10249" max="10249" width="18" style="23" customWidth="1"/>
    <col min="10250" max="10497" width="9" style="23"/>
    <col min="10498" max="10498" width="13.5" style="23" bestFit="1" customWidth="1"/>
    <col min="10499" max="10499" width="11.875" style="23" customWidth="1"/>
    <col min="10500" max="10500" width="11.625" style="23" bestFit="1" customWidth="1"/>
    <col min="10501" max="10501" width="25.125" style="23" customWidth="1"/>
    <col min="10502" max="10503" width="10.625" style="23" customWidth="1"/>
    <col min="10504" max="10504" width="20.125" style="23" customWidth="1"/>
    <col min="10505" max="10505" width="18" style="23" customWidth="1"/>
    <col min="10506" max="10753" width="9" style="23"/>
    <col min="10754" max="10754" width="13.5" style="23" bestFit="1" customWidth="1"/>
    <col min="10755" max="10755" width="11.875" style="23" customWidth="1"/>
    <col min="10756" max="10756" width="11.625" style="23" bestFit="1" customWidth="1"/>
    <col min="10757" max="10757" width="25.125" style="23" customWidth="1"/>
    <col min="10758" max="10759" width="10.625" style="23" customWidth="1"/>
    <col min="10760" max="10760" width="20.125" style="23" customWidth="1"/>
    <col min="10761" max="10761" width="18" style="23" customWidth="1"/>
    <col min="10762" max="11009" width="9" style="23"/>
    <col min="11010" max="11010" width="13.5" style="23" bestFit="1" customWidth="1"/>
    <col min="11011" max="11011" width="11.875" style="23" customWidth="1"/>
    <col min="11012" max="11012" width="11.625" style="23" bestFit="1" customWidth="1"/>
    <col min="11013" max="11013" width="25.125" style="23" customWidth="1"/>
    <col min="11014" max="11015" width="10.625" style="23" customWidth="1"/>
    <col min="11016" max="11016" width="20.125" style="23" customWidth="1"/>
    <col min="11017" max="11017" width="18" style="23" customWidth="1"/>
    <col min="11018" max="11265" width="9" style="23"/>
    <col min="11266" max="11266" width="13.5" style="23" bestFit="1" customWidth="1"/>
    <col min="11267" max="11267" width="11.875" style="23" customWidth="1"/>
    <col min="11268" max="11268" width="11.625" style="23" bestFit="1" customWidth="1"/>
    <col min="11269" max="11269" width="25.125" style="23" customWidth="1"/>
    <col min="11270" max="11271" width="10.625" style="23" customWidth="1"/>
    <col min="11272" max="11272" width="20.125" style="23" customWidth="1"/>
    <col min="11273" max="11273" width="18" style="23" customWidth="1"/>
    <col min="11274" max="11521" width="9" style="23"/>
    <col min="11522" max="11522" width="13.5" style="23" bestFit="1" customWidth="1"/>
    <col min="11523" max="11523" width="11.875" style="23" customWidth="1"/>
    <col min="11524" max="11524" width="11.625" style="23" bestFit="1" customWidth="1"/>
    <col min="11525" max="11525" width="25.125" style="23" customWidth="1"/>
    <col min="11526" max="11527" width="10.625" style="23" customWidth="1"/>
    <col min="11528" max="11528" width="20.125" style="23" customWidth="1"/>
    <col min="11529" max="11529" width="18" style="23" customWidth="1"/>
    <col min="11530" max="11777" width="9" style="23"/>
    <col min="11778" max="11778" width="13.5" style="23" bestFit="1" customWidth="1"/>
    <col min="11779" max="11779" width="11.875" style="23" customWidth="1"/>
    <col min="11780" max="11780" width="11.625" style="23" bestFit="1" customWidth="1"/>
    <col min="11781" max="11781" width="25.125" style="23" customWidth="1"/>
    <col min="11782" max="11783" width="10.625" style="23" customWidth="1"/>
    <col min="11784" max="11784" width="20.125" style="23" customWidth="1"/>
    <col min="11785" max="11785" width="18" style="23" customWidth="1"/>
    <col min="11786" max="12033" width="9" style="23"/>
    <col min="12034" max="12034" width="13.5" style="23" bestFit="1" customWidth="1"/>
    <col min="12035" max="12035" width="11.875" style="23" customWidth="1"/>
    <col min="12036" max="12036" width="11.625" style="23" bestFit="1" customWidth="1"/>
    <col min="12037" max="12037" width="25.125" style="23" customWidth="1"/>
    <col min="12038" max="12039" width="10.625" style="23" customWidth="1"/>
    <col min="12040" max="12040" width="20.125" style="23" customWidth="1"/>
    <col min="12041" max="12041" width="18" style="23" customWidth="1"/>
    <col min="12042" max="12289" width="9" style="23"/>
    <col min="12290" max="12290" width="13.5" style="23" bestFit="1" customWidth="1"/>
    <col min="12291" max="12291" width="11.875" style="23" customWidth="1"/>
    <col min="12292" max="12292" width="11.625" style="23" bestFit="1" customWidth="1"/>
    <col min="12293" max="12293" width="25.125" style="23" customWidth="1"/>
    <col min="12294" max="12295" width="10.625" style="23" customWidth="1"/>
    <col min="12296" max="12296" width="20.125" style="23" customWidth="1"/>
    <col min="12297" max="12297" width="18" style="23" customWidth="1"/>
    <col min="12298" max="12545" width="9" style="23"/>
    <col min="12546" max="12546" width="13.5" style="23" bestFit="1" customWidth="1"/>
    <col min="12547" max="12547" width="11.875" style="23" customWidth="1"/>
    <col min="12548" max="12548" width="11.625" style="23" bestFit="1" customWidth="1"/>
    <col min="12549" max="12549" width="25.125" style="23" customWidth="1"/>
    <col min="12550" max="12551" width="10.625" style="23" customWidth="1"/>
    <col min="12552" max="12552" width="20.125" style="23" customWidth="1"/>
    <col min="12553" max="12553" width="18" style="23" customWidth="1"/>
    <col min="12554" max="12801" width="9" style="23"/>
    <col min="12802" max="12802" width="13.5" style="23" bestFit="1" customWidth="1"/>
    <col min="12803" max="12803" width="11.875" style="23" customWidth="1"/>
    <col min="12804" max="12804" width="11.625" style="23" bestFit="1" customWidth="1"/>
    <col min="12805" max="12805" width="25.125" style="23" customWidth="1"/>
    <col min="12806" max="12807" width="10.625" style="23" customWidth="1"/>
    <col min="12808" max="12808" width="20.125" style="23" customWidth="1"/>
    <col min="12809" max="12809" width="18" style="23" customWidth="1"/>
    <col min="12810" max="13057" width="9" style="23"/>
    <col min="13058" max="13058" width="13.5" style="23" bestFit="1" customWidth="1"/>
    <col min="13059" max="13059" width="11.875" style="23" customWidth="1"/>
    <col min="13060" max="13060" width="11.625" style="23" bestFit="1" customWidth="1"/>
    <col min="13061" max="13061" width="25.125" style="23" customWidth="1"/>
    <col min="13062" max="13063" width="10.625" style="23" customWidth="1"/>
    <col min="13064" max="13064" width="20.125" style="23" customWidth="1"/>
    <col min="13065" max="13065" width="18" style="23" customWidth="1"/>
    <col min="13066" max="13313" width="9" style="23"/>
    <col min="13314" max="13314" width="13.5" style="23" bestFit="1" customWidth="1"/>
    <col min="13315" max="13315" width="11.875" style="23" customWidth="1"/>
    <col min="13316" max="13316" width="11.625" style="23" bestFit="1" customWidth="1"/>
    <col min="13317" max="13317" width="25.125" style="23" customWidth="1"/>
    <col min="13318" max="13319" width="10.625" style="23" customWidth="1"/>
    <col min="13320" max="13320" width="20.125" style="23" customWidth="1"/>
    <col min="13321" max="13321" width="18" style="23" customWidth="1"/>
    <col min="13322" max="13569" width="9" style="23"/>
    <col min="13570" max="13570" width="13.5" style="23" bestFit="1" customWidth="1"/>
    <col min="13571" max="13571" width="11.875" style="23" customWidth="1"/>
    <col min="13572" max="13572" width="11.625" style="23" bestFit="1" customWidth="1"/>
    <col min="13573" max="13573" width="25.125" style="23" customWidth="1"/>
    <col min="13574" max="13575" width="10.625" style="23" customWidth="1"/>
    <col min="13576" max="13576" width="20.125" style="23" customWidth="1"/>
    <col min="13577" max="13577" width="18" style="23" customWidth="1"/>
    <col min="13578" max="13825" width="9" style="23"/>
    <col min="13826" max="13826" width="13.5" style="23" bestFit="1" customWidth="1"/>
    <col min="13827" max="13827" width="11.875" style="23" customWidth="1"/>
    <col min="13828" max="13828" width="11.625" style="23" bestFit="1" customWidth="1"/>
    <col min="13829" max="13829" width="25.125" style="23" customWidth="1"/>
    <col min="13830" max="13831" width="10.625" style="23" customWidth="1"/>
    <col min="13832" max="13832" width="20.125" style="23" customWidth="1"/>
    <col min="13833" max="13833" width="18" style="23" customWidth="1"/>
    <col min="13834" max="14081" width="9" style="23"/>
    <col min="14082" max="14082" width="13.5" style="23" bestFit="1" customWidth="1"/>
    <col min="14083" max="14083" width="11.875" style="23" customWidth="1"/>
    <col min="14084" max="14084" width="11.625" style="23" bestFit="1" customWidth="1"/>
    <col min="14085" max="14085" width="25.125" style="23" customWidth="1"/>
    <col min="14086" max="14087" width="10.625" style="23" customWidth="1"/>
    <col min="14088" max="14088" width="20.125" style="23" customWidth="1"/>
    <col min="14089" max="14089" width="18" style="23" customWidth="1"/>
    <col min="14090" max="14337" width="9" style="23"/>
    <col min="14338" max="14338" width="13.5" style="23" bestFit="1" customWidth="1"/>
    <col min="14339" max="14339" width="11.875" style="23" customWidth="1"/>
    <col min="14340" max="14340" width="11.625" style="23" bestFit="1" customWidth="1"/>
    <col min="14341" max="14341" width="25.125" style="23" customWidth="1"/>
    <col min="14342" max="14343" width="10.625" style="23" customWidth="1"/>
    <col min="14344" max="14344" width="20.125" style="23" customWidth="1"/>
    <col min="14345" max="14345" width="18" style="23" customWidth="1"/>
    <col min="14346" max="14593" width="9" style="23"/>
    <col min="14594" max="14594" width="13.5" style="23" bestFit="1" customWidth="1"/>
    <col min="14595" max="14595" width="11.875" style="23" customWidth="1"/>
    <col min="14596" max="14596" width="11.625" style="23" bestFit="1" customWidth="1"/>
    <col min="14597" max="14597" width="25.125" style="23" customWidth="1"/>
    <col min="14598" max="14599" width="10.625" style="23" customWidth="1"/>
    <col min="14600" max="14600" width="20.125" style="23" customWidth="1"/>
    <col min="14601" max="14601" width="18" style="23" customWidth="1"/>
    <col min="14602" max="14849" width="9" style="23"/>
    <col min="14850" max="14850" width="13.5" style="23" bestFit="1" customWidth="1"/>
    <col min="14851" max="14851" width="11.875" style="23" customWidth="1"/>
    <col min="14852" max="14852" width="11.625" style="23" bestFit="1" customWidth="1"/>
    <col min="14853" max="14853" width="25.125" style="23" customWidth="1"/>
    <col min="14854" max="14855" width="10.625" style="23" customWidth="1"/>
    <col min="14856" max="14856" width="20.125" style="23" customWidth="1"/>
    <col min="14857" max="14857" width="18" style="23" customWidth="1"/>
    <col min="14858" max="15105" width="9" style="23"/>
    <col min="15106" max="15106" width="13.5" style="23" bestFit="1" customWidth="1"/>
    <col min="15107" max="15107" width="11.875" style="23" customWidth="1"/>
    <col min="15108" max="15108" width="11.625" style="23" bestFit="1" customWidth="1"/>
    <col min="15109" max="15109" width="25.125" style="23" customWidth="1"/>
    <col min="15110" max="15111" width="10.625" style="23" customWidth="1"/>
    <col min="15112" max="15112" width="20.125" style="23" customWidth="1"/>
    <col min="15113" max="15113" width="18" style="23" customWidth="1"/>
    <col min="15114" max="15361" width="9" style="23"/>
    <col min="15362" max="15362" width="13.5" style="23" bestFit="1" customWidth="1"/>
    <col min="15363" max="15363" width="11.875" style="23" customWidth="1"/>
    <col min="15364" max="15364" width="11.625" style="23" bestFit="1" customWidth="1"/>
    <col min="15365" max="15365" width="25.125" style="23" customWidth="1"/>
    <col min="15366" max="15367" width="10.625" style="23" customWidth="1"/>
    <col min="15368" max="15368" width="20.125" style="23" customWidth="1"/>
    <col min="15369" max="15369" width="18" style="23" customWidth="1"/>
    <col min="15370" max="15617" width="9" style="23"/>
    <col min="15618" max="15618" width="13.5" style="23" bestFit="1" customWidth="1"/>
    <col min="15619" max="15619" width="11.875" style="23" customWidth="1"/>
    <col min="15620" max="15620" width="11.625" style="23" bestFit="1" customWidth="1"/>
    <col min="15621" max="15621" width="25.125" style="23" customWidth="1"/>
    <col min="15622" max="15623" width="10.625" style="23" customWidth="1"/>
    <col min="15624" max="15624" width="20.125" style="23" customWidth="1"/>
    <col min="15625" max="15625" width="18" style="23" customWidth="1"/>
    <col min="15626" max="15873" width="9" style="23"/>
    <col min="15874" max="15874" width="13.5" style="23" bestFit="1" customWidth="1"/>
    <col min="15875" max="15875" width="11.875" style="23" customWidth="1"/>
    <col min="15876" max="15876" width="11.625" style="23" bestFit="1" customWidth="1"/>
    <col min="15877" max="15877" width="25.125" style="23" customWidth="1"/>
    <col min="15878" max="15879" width="10.625" style="23" customWidth="1"/>
    <col min="15880" max="15880" width="20.125" style="23" customWidth="1"/>
    <col min="15881" max="15881" width="18" style="23" customWidth="1"/>
    <col min="15882" max="16129" width="9" style="23"/>
    <col min="16130" max="16130" width="13.5" style="23" bestFit="1" customWidth="1"/>
    <col min="16131" max="16131" width="11.875" style="23" customWidth="1"/>
    <col min="16132" max="16132" width="11.625" style="23" bestFit="1" customWidth="1"/>
    <col min="16133" max="16133" width="25.125" style="23" customWidth="1"/>
    <col min="16134" max="16135" width="10.625" style="23" customWidth="1"/>
    <col min="16136" max="16136" width="20.125" style="23" customWidth="1"/>
    <col min="16137" max="16137" width="18" style="23" customWidth="1"/>
    <col min="16138" max="16384" width="9" style="23"/>
  </cols>
  <sheetData>
    <row r="1" spans="1:12" x14ac:dyDescent="0.3">
      <c r="A1" s="21" t="s">
        <v>606</v>
      </c>
      <c r="B1" s="375" t="s">
        <v>606</v>
      </c>
      <c r="E1" s="23" t="s">
        <v>1474</v>
      </c>
      <c r="F1" s="23" t="s">
        <v>1474</v>
      </c>
    </row>
    <row r="2" spans="1:12" ht="147" customHeight="1" x14ac:dyDescent="0.3">
      <c r="A2" s="24" t="s">
        <v>21</v>
      </c>
      <c r="B2" s="25" t="s">
        <v>22</v>
      </c>
      <c r="C2" s="339" t="s">
        <v>1538</v>
      </c>
      <c r="D2" s="397" t="s">
        <v>1544</v>
      </c>
      <c r="E2" s="396" t="s">
        <v>1549</v>
      </c>
      <c r="F2" s="396" t="s">
        <v>1542</v>
      </c>
      <c r="G2" s="340" t="s">
        <v>1545</v>
      </c>
      <c r="H2" s="340" t="s">
        <v>1564</v>
      </c>
      <c r="I2" s="340" t="s">
        <v>1559</v>
      </c>
      <c r="J2" s="340" t="s">
        <v>1560</v>
      </c>
      <c r="K2" s="341" t="s">
        <v>1565</v>
      </c>
      <c r="L2" s="23" t="s">
        <v>1568</v>
      </c>
    </row>
    <row r="3" spans="1:12" x14ac:dyDescent="0.3">
      <c r="A3" s="342" t="s">
        <v>23</v>
      </c>
      <c r="B3" s="342" t="s">
        <v>23</v>
      </c>
      <c r="C3" s="376" t="s">
        <v>24</v>
      </c>
      <c r="D3" s="376" t="s">
        <v>24</v>
      </c>
      <c r="E3" s="376" t="s">
        <v>24</v>
      </c>
      <c r="F3" s="376" t="s">
        <v>24</v>
      </c>
      <c r="G3" s="376" t="s">
        <v>24</v>
      </c>
      <c r="H3" s="376" t="s">
        <v>24</v>
      </c>
      <c r="I3" s="376" t="s">
        <v>24</v>
      </c>
      <c r="J3" s="376" t="s">
        <v>24</v>
      </c>
      <c r="K3" s="376" t="s">
        <v>24</v>
      </c>
      <c r="L3" s="342" t="s">
        <v>23</v>
      </c>
    </row>
    <row r="4" spans="1:12" ht="36.75" thickBot="1" x14ac:dyDescent="0.35">
      <c r="A4" s="343" t="s">
        <v>25</v>
      </c>
      <c r="B4" s="344" t="s">
        <v>26</v>
      </c>
      <c r="C4" s="377" t="s">
        <v>335</v>
      </c>
      <c r="D4" s="377" t="s">
        <v>335</v>
      </c>
      <c r="E4" s="377" t="s">
        <v>335</v>
      </c>
      <c r="F4" s="378" t="s">
        <v>1536</v>
      </c>
      <c r="G4" s="377" t="s">
        <v>335</v>
      </c>
      <c r="H4" s="377" t="s">
        <v>335</v>
      </c>
      <c r="I4" s="377" t="s">
        <v>335</v>
      </c>
      <c r="J4" s="377" t="s">
        <v>335</v>
      </c>
      <c r="K4" s="377" t="s">
        <v>335</v>
      </c>
      <c r="L4" s="344" t="s">
        <v>26</v>
      </c>
    </row>
    <row r="5" spans="1:12" x14ac:dyDescent="0.3">
      <c r="A5" s="345" t="s">
        <v>28</v>
      </c>
      <c r="B5" s="346" t="s">
        <v>29</v>
      </c>
      <c r="C5" s="347" t="s">
        <v>1506</v>
      </c>
      <c r="D5" s="348" t="s">
        <v>1543</v>
      </c>
      <c r="E5" s="348" t="s">
        <v>1535</v>
      </c>
      <c r="F5" s="348" t="s">
        <v>1537</v>
      </c>
      <c r="G5" s="348" t="s">
        <v>1550</v>
      </c>
      <c r="H5" s="348" t="s">
        <v>1551</v>
      </c>
      <c r="I5" s="348" t="s">
        <v>1552</v>
      </c>
      <c r="J5" s="348" t="s">
        <v>1553</v>
      </c>
      <c r="K5" s="349" t="s">
        <v>1554</v>
      </c>
      <c r="L5" s="349" t="s">
        <v>810</v>
      </c>
    </row>
    <row r="6" spans="1:12" x14ac:dyDescent="0.3">
      <c r="A6" s="23" t="b">
        <v>1</v>
      </c>
      <c r="B6" s="379" t="s">
        <v>1062</v>
      </c>
      <c r="C6" s="350">
        <v>100101</v>
      </c>
      <c r="D6" s="350">
        <v>11</v>
      </c>
      <c r="E6" s="380">
        <v>171100001</v>
      </c>
      <c r="F6" s="350">
        <v>0</v>
      </c>
      <c r="G6" s="350">
        <v>0</v>
      </c>
      <c r="H6" s="350">
        <v>0</v>
      </c>
      <c r="I6" s="350">
        <v>0</v>
      </c>
      <c r="J6" s="350">
        <v>0</v>
      </c>
      <c r="K6" s="350">
        <v>0</v>
      </c>
      <c r="L6" s="381" t="s">
        <v>1062</v>
      </c>
    </row>
    <row r="7" spans="1:12" x14ac:dyDescent="0.3">
      <c r="A7" s="23" t="b">
        <v>1</v>
      </c>
      <c r="B7" s="379" t="s">
        <v>1065</v>
      </c>
      <c r="C7" s="350">
        <v>100101</v>
      </c>
      <c r="D7" s="350">
        <v>11</v>
      </c>
      <c r="E7" s="380">
        <v>171100002</v>
      </c>
      <c r="F7" s="350">
        <v>0</v>
      </c>
      <c r="G7" s="350">
        <v>0</v>
      </c>
      <c r="H7" s="350">
        <v>0</v>
      </c>
      <c r="I7" s="350">
        <v>0</v>
      </c>
      <c r="J7" s="350">
        <v>0</v>
      </c>
      <c r="K7" s="350">
        <v>0</v>
      </c>
      <c r="L7" s="381" t="s">
        <v>1065</v>
      </c>
    </row>
    <row r="8" spans="1:12" x14ac:dyDescent="0.3">
      <c r="A8" s="23" t="b">
        <v>1</v>
      </c>
      <c r="B8" s="379" t="s">
        <v>1067</v>
      </c>
      <c r="C8" s="350">
        <v>100101</v>
      </c>
      <c r="D8" s="350">
        <v>11</v>
      </c>
      <c r="E8" s="380">
        <v>171100003</v>
      </c>
      <c r="F8" s="350">
        <v>0</v>
      </c>
      <c r="G8" s="350">
        <v>0</v>
      </c>
      <c r="H8" s="350">
        <v>0</v>
      </c>
      <c r="I8" s="350">
        <v>0</v>
      </c>
      <c r="J8" s="350">
        <v>0</v>
      </c>
      <c r="K8" s="350">
        <v>0</v>
      </c>
      <c r="L8" s="381" t="s">
        <v>1067</v>
      </c>
    </row>
    <row r="9" spans="1:12" x14ac:dyDescent="0.3">
      <c r="A9" s="23" t="b">
        <v>1</v>
      </c>
      <c r="B9" s="379" t="s">
        <v>1069</v>
      </c>
      <c r="C9" s="350">
        <v>100101</v>
      </c>
      <c r="D9" s="350">
        <v>11</v>
      </c>
      <c r="E9" s="380">
        <v>171100004</v>
      </c>
      <c r="F9" s="350">
        <v>0</v>
      </c>
      <c r="G9" s="350">
        <v>0</v>
      </c>
      <c r="H9" s="350">
        <v>0</v>
      </c>
      <c r="I9" s="350">
        <v>0</v>
      </c>
      <c r="J9" s="350">
        <v>0</v>
      </c>
      <c r="K9" s="350">
        <v>0</v>
      </c>
      <c r="L9" s="381" t="s">
        <v>1069</v>
      </c>
    </row>
    <row r="10" spans="1:12" x14ac:dyDescent="0.3">
      <c r="A10" s="23" t="b">
        <v>1</v>
      </c>
      <c r="B10" s="379" t="s">
        <v>1071</v>
      </c>
      <c r="C10" s="350">
        <v>100101</v>
      </c>
      <c r="D10" s="350">
        <v>11</v>
      </c>
      <c r="E10" s="380">
        <v>171100005</v>
      </c>
      <c r="F10" s="350">
        <v>0</v>
      </c>
      <c r="G10" s="350">
        <v>0</v>
      </c>
      <c r="H10" s="350">
        <v>0</v>
      </c>
      <c r="I10" s="350">
        <v>0</v>
      </c>
      <c r="J10" s="350">
        <v>0</v>
      </c>
      <c r="K10" s="350">
        <v>0</v>
      </c>
      <c r="L10" s="381" t="s">
        <v>1071</v>
      </c>
    </row>
    <row r="11" spans="1:12" x14ac:dyDescent="0.3">
      <c r="A11" s="23" t="b">
        <v>1</v>
      </c>
      <c r="B11" s="379" t="s">
        <v>619</v>
      </c>
      <c r="C11" s="351">
        <v>100102</v>
      </c>
      <c r="D11" s="351">
        <v>11</v>
      </c>
      <c r="E11" s="382">
        <v>171110011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83" t="s">
        <v>607</v>
      </c>
    </row>
    <row r="12" spans="1:12" x14ac:dyDescent="0.3">
      <c r="A12" s="23" t="b">
        <v>1</v>
      </c>
      <c r="B12" s="379" t="s">
        <v>608</v>
      </c>
      <c r="C12" s="351">
        <v>100102</v>
      </c>
      <c r="D12" s="351">
        <v>11</v>
      </c>
      <c r="E12" s="382">
        <v>171110012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83" t="s">
        <v>608</v>
      </c>
    </row>
    <row r="13" spans="1:12" x14ac:dyDescent="0.3">
      <c r="A13" s="23" t="b">
        <v>1</v>
      </c>
      <c r="B13" s="379" t="s">
        <v>609</v>
      </c>
      <c r="C13" s="351">
        <v>100102</v>
      </c>
      <c r="D13" s="351">
        <v>11</v>
      </c>
      <c r="E13" s="382">
        <v>171110013</v>
      </c>
      <c r="F13" s="351">
        <v>0</v>
      </c>
      <c r="G13" s="351">
        <v>0</v>
      </c>
      <c r="H13" s="351">
        <v>0</v>
      </c>
      <c r="I13" s="351">
        <v>0</v>
      </c>
      <c r="J13" s="351">
        <v>0</v>
      </c>
      <c r="K13" s="351">
        <v>0</v>
      </c>
      <c r="L13" s="383" t="s">
        <v>609</v>
      </c>
    </row>
    <row r="14" spans="1:12" x14ac:dyDescent="0.3">
      <c r="A14" s="23" t="b">
        <v>1</v>
      </c>
      <c r="B14" s="379" t="s">
        <v>610</v>
      </c>
      <c r="C14" s="351">
        <v>100102</v>
      </c>
      <c r="D14" s="351">
        <v>11</v>
      </c>
      <c r="E14" s="382">
        <v>171110021</v>
      </c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351">
        <v>0</v>
      </c>
      <c r="L14" s="383" t="s">
        <v>610</v>
      </c>
    </row>
    <row r="15" spans="1:12" x14ac:dyDescent="0.3">
      <c r="A15" s="23" t="b">
        <v>1</v>
      </c>
      <c r="B15" s="379" t="s">
        <v>611</v>
      </c>
      <c r="C15" s="351">
        <v>100102</v>
      </c>
      <c r="D15" s="351">
        <v>11</v>
      </c>
      <c r="E15" s="382">
        <v>171110022</v>
      </c>
      <c r="F15" s="351">
        <v>0</v>
      </c>
      <c r="G15" s="351">
        <v>0</v>
      </c>
      <c r="H15" s="351">
        <v>0</v>
      </c>
      <c r="I15" s="351">
        <v>0</v>
      </c>
      <c r="J15" s="351">
        <v>0</v>
      </c>
      <c r="K15" s="351">
        <v>0</v>
      </c>
      <c r="L15" s="383" t="s">
        <v>611</v>
      </c>
    </row>
    <row r="16" spans="1:12" x14ac:dyDescent="0.3">
      <c r="A16" s="23" t="b">
        <v>1</v>
      </c>
      <c r="B16" s="379" t="s">
        <v>615</v>
      </c>
      <c r="C16" s="351">
        <v>100102</v>
      </c>
      <c r="D16" s="351">
        <v>11</v>
      </c>
      <c r="E16" s="382">
        <v>171110033</v>
      </c>
      <c r="F16" s="351">
        <v>0</v>
      </c>
      <c r="G16" s="351">
        <v>0</v>
      </c>
      <c r="H16" s="351">
        <v>0</v>
      </c>
      <c r="I16" s="351">
        <v>0</v>
      </c>
      <c r="J16" s="351">
        <v>0</v>
      </c>
      <c r="K16" s="351">
        <v>0</v>
      </c>
      <c r="L16" s="383" t="s">
        <v>615</v>
      </c>
    </row>
    <row r="17" spans="1:12" x14ac:dyDescent="0.3">
      <c r="A17" s="23" t="b">
        <v>1</v>
      </c>
      <c r="B17" s="379" t="s">
        <v>612</v>
      </c>
      <c r="C17" s="351">
        <v>100102</v>
      </c>
      <c r="D17" s="351">
        <v>11</v>
      </c>
      <c r="E17" s="382">
        <v>171110023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1">
        <v>0</v>
      </c>
      <c r="L17" s="383" t="s">
        <v>612</v>
      </c>
    </row>
    <row r="18" spans="1:12" x14ac:dyDescent="0.3">
      <c r="A18" s="23" t="b">
        <v>1</v>
      </c>
      <c r="B18" s="379" t="s">
        <v>613</v>
      </c>
      <c r="C18" s="351">
        <v>100102</v>
      </c>
      <c r="D18" s="351">
        <v>11</v>
      </c>
      <c r="E18" s="382">
        <v>171110031</v>
      </c>
      <c r="F18" s="351">
        <v>0</v>
      </c>
      <c r="G18" s="351">
        <v>0</v>
      </c>
      <c r="H18" s="351">
        <v>0</v>
      </c>
      <c r="I18" s="351">
        <v>0</v>
      </c>
      <c r="J18" s="351">
        <v>0</v>
      </c>
      <c r="K18" s="351">
        <v>0</v>
      </c>
      <c r="L18" s="383" t="s">
        <v>613</v>
      </c>
    </row>
    <row r="19" spans="1:12" x14ac:dyDescent="0.3">
      <c r="A19" s="23" t="b">
        <v>1</v>
      </c>
      <c r="B19" s="379" t="s">
        <v>616</v>
      </c>
      <c r="C19" s="351">
        <v>100102</v>
      </c>
      <c r="D19" s="351">
        <v>11</v>
      </c>
      <c r="E19" s="382">
        <v>171110041</v>
      </c>
      <c r="F19" s="351">
        <v>0</v>
      </c>
      <c r="G19" s="351">
        <v>0</v>
      </c>
      <c r="H19" s="351">
        <v>0</v>
      </c>
      <c r="I19" s="351">
        <v>0</v>
      </c>
      <c r="J19" s="351">
        <v>0</v>
      </c>
      <c r="K19" s="351">
        <v>0</v>
      </c>
      <c r="L19" s="383" t="s">
        <v>616</v>
      </c>
    </row>
    <row r="20" spans="1:12" x14ac:dyDescent="0.3">
      <c r="A20" s="23" t="b">
        <v>1</v>
      </c>
      <c r="B20" s="379" t="s">
        <v>617</v>
      </c>
      <c r="C20" s="351">
        <v>100102</v>
      </c>
      <c r="D20" s="351">
        <v>11</v>
      </c>
      <c r="E20" s="382">
        <v>171110042</v>
      </c>
      <c r="F20" s="351">
        <v>0</v>
      </c>
      <c r="G20" s="351">
        <v>0</v>
      </c>
      <c r="H20" s="351">
        <v>0</v>
      </c>
      <c r="I20" s="351">
        <v>0</v>
      </c>
      <c r="J20" s="351">
        <v>0</v>
      </c>
      <c r="K20" s="351">
        <v>0</v>
      </c>
      <c r="L20" s="383" t="s">
        <v>617</v>
      </c>
    </row>
    <row r="21" spans="1:12" x14ac:dyDescent="0.3">
      <c r="A21" s="23" t="b">
        <v>1</v>
      </c>
      <c r="B21" s="379" t="s">
        <v>618</v>
      </c>
      <c r="C21" s="351">
        <v>100102</v>
      </c>
      <c r="D21" s="351">
        <v>11</v>
      </c>
      <c r="E21" s="382">
        <v>171110043</v>
      </c>
      <c r="F21" s="351">
        <v>0</v>
      </c>
      <c r="G21" s="351">
        <v>0</v>
      </c>
      <c r="H21" s="351">
        <v>0</v>
      </c>
      <c r="I21" s="351">
        <v>0</v>
      </c>
      <c r="J21" s="351">
        <v>0</v>
      </c>
      <c r="K21" s="351">
        <v>0</v>
      </c>
      <c r="L21" s="383" t="s">
        <v>618</v>
      </c>
    </row>
    <row r="22" spans="1:12" x14ac:dyDescent="0.3">
      <c r="A22" s="23" t="b">
        <v>1</v>
      </c>
      <c r="B22" s="379" t="s">
        <v>611</v>
      </c>
      <c r="C22" s="350">
        <v>100103</v>
      </c>
      <c r="D22" s="350">
        <v>11</v>
      </c>
      <c r="E22" s="380">
        <v>171110022</v>
      </c>
      <c r="F22" s="350">
        <v>0</v>
      </c>
      <c r="G22" s="350">
        <v>0</v>
      </c>
      <c r="H22" s="350">
        <v>0</v>
      </c>
      <c r="I22" s="350">
        <v>0</v>
      </c>
      <c r="J22" s="350">
        <v>0</v>
      </c>
      <c r="K22" s="350">
        <v>0</v>
      </c>
      <c r="L22" s="381" t="s">
        <v>611</v>
      </c>
    </row>
    <row r="23" spans="1:12" x14ac:dyDescent="0.3">
      <c r="A23" s="23" t="b">
        <v>1</v>
      </c>
      <c r="B23" s="379" t="s">
        <v>615</v>
      </c>
      <c r="C23" s="350">
        <v>100103</v>
      </c>
      <c r="D23" s="350">
        <v>11</v>
      </c>
      <c r="E23" s="380">
        <v>171110033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>
        <v>0</v>
      </c>
      <c r="L23" s="381" t="s">
        <v>615</v>
      </c>
    </row>
    <row r="24" spans="1:12" x14ac:dyDescent="0.3">
      <c r="A24" s="23" t="b">
        <v>1</v>
      </c>
      <c r="B24" s="384" t="s">
        <v>1104</v>
      </c>
      <c r="C24" s="352">
        <v>100104</v>
      </c>
      <c r="D24" s="352">
        <v>11</v>
      </c>
      <c r="E24" s="385">
        <v>171110050</v>
      </c>
      <c r="F24" s="351">
        <v>0</v>
      </c>
      <c r="G24" s="351">
        <v>0</v>
      </c>
      <c r="H24" s="351">
        <v>0</v>
      </c>
      <c r="I24" s="351">
        <v>0</v>
      </c>
      <c r="J24" s="351">
        <v>0</v>
      </c>
      <c r="K24" s="351">
        <v>0</v>
      </c>
      <c r="L24" s="386" t="s">
        <v>1473</v>
      </c>
    </row>
    <row r="25" spans="1:12" x14ac:dyDescent="0.3">
      <c r="A25" s="23" t="b">
        <v>1</v>
      </c>
      <c r="B25" s="379" t="s">
        <v>612</v>
      </c>
      <c r="C25" s="350">
        <v>100105</v>
      </c>
      <c r="D25" s="350">
        <v>11</v>
      </c>
      <c r="E25" s="380">
        <v>171110023</v>
      </c>
      <c r="F25" s="350">
        <v>0</v>
      </c>
      <c r="G25" s="350">
        <v>0</v>
      </c>
      <c r="H25" s="350">
        <v>0</v>
      </c>
      <c r="I25" s="350">
        <v>0</v>
      </c>
      <c r="J25" s="350">
        <v>0</v>
      </c>
      <c r="K25" s="350">
        <v>0</v>
      </c>
      <c r="L25" s="381" t="s">
        <v>612</v>
      </c>
    </row>
    <row r="26" spans="1:12" x14ac:dyDescent="0.3">
      <c r="A26" s="23" t="b">
        <v>1</v>
      </c>
      <c r="B26" s="379" t="s">
        <v>613</v>
      </c>
      <c r="C26" s="350">
        <v>100105</v>
      </c>
      <c r="D26" s="350">
        <v>11</v>
      </c>
      <c r="E26" s="380">
        <v>171110031</v>
      </c>
      <c r="F26" s="350">
        <v>0</v>
      </c>
      <c r="G26" s="350">
        <v>0</v>
      </c>
      <c r="H26" s="350">
        <v>0</v>
      </c>
      <c r="I26" s="350">
        <v>0</v>
      </c>
      <c r="J26" s="350">
        <v>0</v>
      </c>
      <c r="K26" s="350">
        <v>0</v>
      </c>
      <c r="L26" s="381" t="s">
        <v>613</v>
      </c>
    </row>
    <row r="27" spans="1:12" x14ac:dyDescent="0.3">
      <c r="A27" s="23" t="b">
        <v>1</v>
      </c>
      <c r="B27" s="379" t="s">
        <v>616</v>
      </c>
      <c r="C27" s="350">
        <v>100105</v>
      </c>
      <c r="D27" s="350">
        <v>11</v>
      </c>
      <c r="E27" s="380">
        <v>171110041</v>
      </c>
      <c r="F27" s="350">
        <v>0</v>
      </c>
      <c r="G27" s="350">
        <v>0</v>
      </c>
      <c r="H27" s="350">
        <v>0</v>
      </c>
      <c r="I27" s="350">
        <v>0</v>
      </c>
      <c r="J27" s="350">
        <v>0</v>
      </c>
      <c r="K27" s="350">
        <v>0</v>
      </c>
      <c r="L27" s="381" t="s">
        <v>616</v>
      </c>
    </row>
    <row r="28" spans="1:12" x14ac:dyDescent="0.3">
      <c r="A28" s="23" t="b">
        <v>1</v>
      </c>
      <c r="B28" s="379" t="s">
        <v>617</v>
      </c>
      <c r="C28" s="350">
        <v>100105</v>
      </c>
      <c r="D28" s="350">
        <v>11</v>
      </c>
      <c r="E28" s="380">
        <v>171110042</v>
      </c>
      <c r="F28" s="350">
        <v>0</v>
      </c>
      <c r="G28" s="350">
        <v>0</v>
      </c>
      <c r="H28" s="350">
        <v>0</v>
      </c>
      <c r="I28" s="350">
        <v>0</v>
      </c>
      <c r="J28" s="350">
        <v>0</v>
      </c>
      <c r="K28" s="350">
        <v>0</v>
      </c>
      <c r="L28" s="381" t="s">
        <v>617</v>
      </c>
    </row>
    <row r="29" spans="1:12" x14ac:dyDescent="0.3">
      <c r="A29" s="23" t="b">
        <v>1</v>
      </c>
      <c r="B29" s="379" t="s">
        <v>618</v>
      </c>
      <c r="C29" s="350">
        <v>100105</v>
      </c>
      <c r="D29" s="350">
        <v>11</v>
      </c>
      <c r="E29" s="380">
        <v>171110043</v>
      </c>
      <c r="F29" s="350">
        <v>0</v>
      </c>
      <c r="G29" s="350">
        <v>0</v>
      </c>
      <c r="H29" s="350">
        <v>0</v>
      </c>
      <c r="I29" s="350">
        <v>0</v>
      </c>
      <c r="J29" s="350">
        <v>0</v>
      </c>
      <c r="K29" s="350">
        <v>0</v>
      </c>
      <c r="L29" s="381" t="s">
        <v>618</v>
      </c>
    </row>
    <row r="30" spans="1:12" x14ac:dyDescent="0.3">
      <c r="A30" s="23" t="b">
        <v>1</v>
      </c>
      <c r="B30" s="379" t="s">
        <v>612</v>
      </c>
      <c r="C30" s="351">
        <v>100106</v>
      </c>
      <c r="D30" s="351">
        <v>11</v>
      </c>
      <c r="E30" s="382">
        <v>171110023</v>
      </c>
      <c r="F30" s="351">
        <v>0</v>
      </c>
      <c r="G30" s="351">
        <v>0</v>
      </c>
      <c r="H30" s="351">
        <v>0</v>
      </c>
      <c r="I30" s="351">
        <v>0</v>
      </c>
      <c r="J30" s="351">
        <v>0</v>
      </c>
      <c r="K30" s="351">
        <v>0</v>
      </c>
      <c r="L30" s="383" t="s">
        <v>612</v>
      </c>
    </row>
    <row r="31" spans="1:12" x14ac:dyDescent="0.3">
      <c r="A31" s="23" t="b">
        <v>1</v>
      </c>
      <c r="B31" s="379" t="s">
        <v>613</v>
      </c>
      <c r="C31" s="351">
        <v>100106</v>
      </c>
      <c r="D31" s="351">
        <v>11</v>
      </c>
      <c r="E31" s="382">
        <v>171110031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  <c r="K31" s="351">
        <v>0</v>
      </c>
      <c r="L31" s="383" t="s">
        <v>613</v>
      </c>
    </row>
    <row r="32" spans="1:12" x14ac:dyDescent="0.3">
      <c r="A32" s="23" t="b">
        <v>1</v>
      </c>
      <c r="B32" s="379" t="s">
        <v>616</v>
      </c>
      <c r="C32" s="351">
        <v>100106</v>
      </c>
      <c r="D32" s="351">
        <v>11</v>
      </c>
      <c r="E32" s="382">
        <v>171110041</v>
      </c>
      <c r="F32" s="351">
        <v>0</v>
      </c>
      <c r="G32" s="351">
        <v>0</v>
      </c>
      <c r="H32" s="351">
        <v>0</v>
      </c>
      <c r="I32" s="351">
        <v>0</v>
      </c>
      <c r="J32" s="351">
        <v>0</v>
      </c>
      <c r="K32" s="351">
        <v>0</v>
      </c>
      <c r="L32" s="383" t="s">
        <v>616</v>
      </c>
    </row>
    <row r="33" spans="1:12" x14ac:dyDescent="0.3">
      <c r="A33" s="23" t="b">
        <v>1</v>
      </c>
      <c r="B33" s="379" t="s">
        <v>617</v>
      </c>
      <c r="C33" s="351">
        <v>100106</v>
      </c>
      <c r="D33" s="351">
        <v>11</v>
      </c>
      <c r="E33" s="382">
        <v>171110042</v>
      </c>
      <c r="F33" s="351">
        <v>0</v>
      </c>
      <c r="G33" s="351">
        <v>0</v>
      </c>
      <c r="H33" s="351">
        <v>0</v>
      </c>
      <c r="I33" s="351">
        <v>0</v>
      </c>
      <c r="J33" s="351">
        <v>0</v>
      </c>
      <c r="K33" s="351">
        <v>0</v>
      </c>
      <c r="L33" s="383" t="s">
        <v>617</v>
      </c>
    </row>
    <row r="34" spans="1:12" x14ac:dyDescent="0.3">
      <c r="A34" s="23" t="b">
        <v>1</v>
      </c>
      <c r="B34" s="379" t="s">
        <v>618</v>
      </c>
      <c r="C34" s="351">
        <v>100106</v>
      </c>
      <c r="D34" s="351">
        <v>11</v>
      </c>
      <c r="E34" s="382">
        <v>171110043</v>
      </c>
      <c r="F34" s="351">
        <v>0</v>
      </c>
      <c r="G34" s="351">
        <v>0</v>
      </c>
      <c r="H34" s="351">
        <v>0</v>
      </c>
      <c r="I34" s="351">
        <v>0</v>
      </c>
      <c r="J34" s="351">
        <v>0</v>
      </c>
      <c r="K34" s="351">
        <v>0</v>
      </c>
      <c r="L34" s="383" t="s">
        <v>618</v>
      </c>
    </row>
    <row r="35" spans="1:12" x14ac:dyDescent="0.3">
      <c r="A35" s="23" t="b">
        <v>1</v>
      </c>
      <c r="B35" s="379" t="s">
        <v>614</v>
      </c>
      <c r="C35" s="350">
        <v>100107</v>
      </c>
      <c r="D35" s="350">
        <v>11</v>
      </c>
      <c r="E35" s="380">
        <v>171110032</v>
      </c>
      <c r="F35" s="350">
        <v>0</v>
      </c>
      <c r="G35" s="350">
        <v>0</v>
      </c>
      <c r="H35" s="350">
        <v>0</v>
      </c>
      <c r="I35" s="350">
        <v>0</v>
      </c>
      <c r="J35" s="350">
        <v>0</v>
      </c>
      <c r="K35" s="350">
        <v>0</v>
      </c>
      <c r="L35" s="381" t="s">
        <v>614</v>
      </c>
    </row>
    <row r="36" spans="1:12" x14ac:dyDescent="0.3">
      <c r="A36" s="23" t="b">
        <v>1</v>
      </c>
      <c r="B36" s="379" t="s">
        <v>614</v>
      </c>
      <c r="C36" s="351">
        <v>100108</v>
      </c>
      <c r="D36" s="351">
        <v>11</v>
      </c>
      <c r="E36" s="382">
        <v>171110032</v>
      </c>
      <c r="F36" s="351">
        <v>0</v>
      </c>
      <c r="G36" s="351">
        <v>0</v>
      </c>
      <c r="H36" s="351">
        <v>0</v>
      </c>
      <c r="I36" s="351">
        <v>0</v>
      </c>
      <c r="J36" s="351">
        <v>0</v>
      </c>
      <c r="K36" s="351">
        <v>0</v>
      </c>
      <c r="L36" s="383" t="s">
        <v>614</v>
      </c>
    </row>
    <row r="37" spans="1:12" x14ac:dyDescent="0.3">
      <c r="A37" s="23" t="b">
        <v>1</v>
      </c>
      <c r="B37" s="387" t="s">
        <v>1107</v>
      </c>
      <c r="C37" s="350">
        <v>200101</v>
      </c>
      <c r="D37" s="350">
        <v>11</v>
      </c>
      <c r="E37" s="380">
        <v>171200001</v>
      </c>
      <c r="F37" s="350">
        <v>0</v>
      </c>
      <c r="G37" s="350">
        <v>0</v>
      </c>
      <c r="H37" s="350">
        <v>0</v>
      </c>
      <c r="I37" s="350">
        <v>0</v>
      </c>
      <c r="J37" s="350">
        <v>0</v>
      </c>
      <c r="K37" s="350">
        <v>0</v>
      </c>
      <c r="L37" s="381" t="s">
        <v>1107</v>
      </c>
    </row>
    <row r="38" spans="1:12" x14ac:dyDescent="0.3">
      <c r="A38" s="23" t="b">
        <v>1</v>
      </c>
      <c r="B38" s="387" t="s">
        <v>1108</v>
      </c>
      <c r="C38" s="350">
        <v>200101</v>
      </c>
      <c r="D38" s="350">
        <v>11</v>
      </c>
      <c r="E38" s="380">
        <v>171200002</v>
      </c>
      <c r="F38" s="350">
        <v>0</v>
      </c>
      <c r="G38" s="350">
        <v>0</v>
      </c>
      <c r="H38" s="350">
        <v>0</v>
      </c>
      <c r="I38" s="350">
        <v>0</v>
      </c>
      <c r="J38" s="350">
        <v>0</v>
      </c>
      <c r="K38" s="350">
        <v>0</v>
      </c>
      <c r="L38" s="381" t="s">
        <v>1108</v>
      </c>
    </row>
    <row r="39" spans="1:12" x14ac:dyDescent="0.3">
      <c r="A39" s="23" t="b">
        <v>1</v>
      </c>
      <c r="B39" s="387" t="s">
        <v>1109</v>
      </c>
      <c r="C39" s="350">
        <v>200101</v>
      </c>
      <c r="D39" s="350">
        <v>11</v>
      </c>
      <c r="E39" s="380">
        <v>171200003</v>
      </c>
      <c r="F39" s="350">
        <v>0</v>
      </c>
      <c r="G39" s="350">
        <v>0</v>
      </c>
      <c r="H39" s="350">
        <v>0</v>
      </c>
      <c r="I39" s="350">
        <v>0</v>
      </c>
      <c r="J39" s="350">
        <v>0</v>
      </c>
      <c r="K39" s="350">
        <v>0</v>
      </c>
      <c r="L39" s="381" t="s">
        <v>1109</v>
      </c>
    </row>
    <row r="40" spans="1:12" x14ac:dyDescent="0.3">
      <c r="A40" s="23" t="b">
        <v>1</v>
      </c>
      <c r="B40" s="387" t="s">
        <v>1110</v>
      </c>
      <c r="C40" s="351">
        <v>200102</v>
      </c>
      <c r="D40" s="351">
        <v>11</v>
      </c>
      <c r="E40" s="382">
        <v>171210011</v>
      </c>
      <c r="F40" s="351">
        <v>0</v>
      </c>
      <c r="G40" s="351">
        <v>0</v>
      </c>
      <c r="H40" s="351">
        <v>0</v>
      </c>
      <c r="I40" s="351">
        <v>0</v>
      </c>
      <c r="J40" s="351">
        <v>0</v>
      </c>
      <c r="K40" s="351">
        <v>0</v>
      </c>
      <c r="L40" s="383" t="s">
        <v>1110</v>
      </c>
    </row>
    <row r="41" spans="1:12" x14ac:dyDescent="0.3">
      <c r="A41" s="23" t="b">
        <v>1</v>
      </c>
      <c r="B41" s="387" t="s">
        <v>1112</v>
      </c>
      <c r="C41" s="351">
        <v>200102</v>
      </c>
      <c r="D41" s="351">
        <v>11</v>
      </c>
      <c r="E41" s="382">
        <v>171210012</v>
      </c>
      <c r="F41" s="351">
        <v>0</v>
      </c>
      <c r="G41" s="351">
        <v>0</v>
      </c>
      <c r="H41" s="351">
        <v>0</v>
      </c>
      <c r="I41" s="351">
        <v>0</v>
      </c>
      <c r="J41" s="351">
        <v>0</v>
      </c>
      <c r="K41" s="351">
        <v>0</v>
      </c>
      <c r="L41" s="383" t="s">
        <v>1112</v>
      </c>
    </row>
    <row r="42" spans="1:12" x14ac:dyDescent="0.3">
      <c r="A42" s="23" t="b">
        <v>1</v>
      </c>
      <c r="B42" s="387" t="s">
        <v>1113</v>
      </c>
      <c r="C42" s="351">
        <v>200102</v>
      </c>
      <c r="D42" s="351">
        <v>11</v>
      </c>
      <c r="E42" s="382">
        <v>171210013</v>
      </c>
      <c r="F42" s="351">
        <v>0</v>
      </c>
      <c r="G42" s="351">
        <v>0</v>
      </c>
      <c r="H42" s="351">
        <v>0</v>
      </c>
      <c r="I42" s="351">
        <v>0</v>
      </c>
      <c r="J42" s="351">
        <v>0</v>
      </c>
      <c r="K42" s="351">
        <v>0</v>
      </c>
      <c r="L42" s="383" t="s">
        <v>1113</v>
      </c>
    </row>
    <row r="43" spans="1:12" x14ac:dyDescent="0.3">
      <c r="A43" s="23" t="b">
        <v>1</v>
      </c>
      <c r="B43" s="387" t="s">
        <v>1114</v>
      </c>
      <c r="C43" s="351">
        <v>200102</v>
      </c>
      <c r="D43" s="351">
        <v>11</v>
      </c>
      <c r="E43" s="382">
        <v>171210021</v>
      </c>
      <c r="F43" s="351">
        <v>0</v>
      </c>
      <c r="G43" s="351">
        <v>0</v>
      </c>
      <c r="H43" s="351">
        <v>0</v>
      </c>
      <c r="I43" s="351">
        <v>0</v>
      </c>
      <c r="J43" s="351">
        <v>0</v>
      </c>
      <c r="K43" s="351">
        <v>0</v>
      </c>
      <c r="L43" s="383" t="s">
        <v>1114</v>
      </c>
    </row>
    <row r="44" spans="1:12" x14ac:dyDescent="0.3">
      <c r="A44" s="23" t="b">
        <v>1</v>
      </c>
      <c r="B44" s="387" t="s">
        <v>1115</v>
      </c>
      <c r="C44" s="351">
        <v>200102</v>
      </c>
      <c r="D44" s="351">
        <v>11</v>
      </c>
      <c r="E44" s="382">
        <v>171210022</v>
      </c>
      <c r="F44" s="351">
        <v>0</v>
      </c>
      <c r="G44" s="351">
        <v>0</v>
      </c>
      <c r="H44" s="351">
        <v>0</v>
      </c>
      <c r="I44" s="351">
        <v>0</v>
      </c>
      <c r="J44" s="351">
        <v>0</v>
      </c>
      <c r="K44" s="351">
        <v>0</v>
      </c>
      <c r="L44" s="383" t="s">
        <v>1115</v>
      </c>
    </row>
    <row r="45" spans="1:12" x14ac:dyDescent="0.3">
      <c r="A45" s="23" t="b">
        <v>1</v>
      </c>
      <c r="B45" s="387" t="s">
        <v>1475</v>
      </c>
      <c r="C45" s="351">
        <v>200102</v>
      </c>
      <c r="D45" s="351">
        <v>11</v>
      </c>
      <c r="E45" s="382">
        <v>171210023</v>
      </c>
      <c r="F45" s="351">
        <v>0</v>
      </c>
      <c r="G45" s="351">
        <v>0</v>
      </c>
      <c r="H45" s="351">
        <v>0</v>
      </c>
      <c r="I45" s="351">
        <v>0</v>
      </c>
      <c r="J45" s="351">
        <v>0</v>
      </c>
      <c r="K45" s="351">
        <v>0</v>
      </c>
      <c r="L45" s="383" t="s">
        <v>1475</v>
      </c>
    </row>
    <row r="46" spans="1:12" x14ac:dyDescent="0.3">
      <c r="A46" s="23" t="b">
        <v>1</v>
      </c>
      <c r="B46" s="387" t="s">
        <v>1476</v>
      </c>
      <c r="C46" s="351">
        <v>200102</v>
      </c>
      <c r="D46" s="351">
        <v>11</v>
      </c>
      <c r="E46" s="382">
        <v>171210031</v>
      </c>
      <c r="F46" s="351">
        <v>0</v>
      </c>
      <c r="G46" s="351">
        <v>0</v>
      </c>
      <c r="H46" s="351">
        <v>0</v>
      </c>
      <c r="I46" s="351">
        <v>0</v>
      </c>
      <c r="J46" s="351">
        <v>0</v>
      </c>
      <c r="K46" s="351">
        <v>0</v>
      </c>
      <c r="L46" s="383" t="s">
        <v>1476</v>
      </c>
    </row>
    <row r="47" spans="1:12" x14ac:dyDescent="0.3">
      <c r="A47" s="23" t="b">
        <v>1</v>
      </c>
      <c r="B47" s="387" t="s">
        <v>1119</v>
      </c>
      <c r="C47" s="351">
        <v>200102</v>
      </c>
      <c r="D47" s="351">
        <v>11</v>
      </c>
      <c r="E47" s="382">
        <v>171210033</v>
      </c>
      <c r="F47" s="351">
        <v>0</v>
      </c>
      <c r="G47" s="351">
        <v>0</v>
      </c>
      <c r="H47" s="351">
        <v>0</v>
      </c>
      <c r="I47" s="351">
        <v>0</v>
      </c>
      <c r="J47" s="351">
        <v>0</v>
      </c>
      <c r="K47" s="351">
        <v>0</v>
      </c>
      <c r="L47" s="383" t="s">
        <v>1119</v>
      </c>
    </row>
    <row r="48" spans="1:12" x14ac:dyDescent="0.3">
      <c r="A48" s="23" t="b">
        <v>1</v>
      </c>
      <c r="B48" s="387" t="s">
        <v>1477</v>
      </c>
      <c r="C48" s="351">
        <v>200102</v>
      </c>
      <c r="D48" s="351">
        <v>11</v>
      </c>
      <c r="E48" s="382">
        <v>171210041</v>
      </c>
      <c r="F48" s="351">
        <v>0</v>
      </c>
      <c r="G48" s="351">
        <v>0</v>
      </c>
      <c r="H48" s="351">
        <v>0</v>
      </c>
      <c r="I48" s="351">
        <v>0</v>
      </c>
      <c r="J48" s="351">
        <v>0</v>
      </c>
      <c r="K48" s="351">
        <v>0</v>
      </c>
      <c r="L48" s="383" t="s">
        <v>1477</v>
      </c>
    </row>
    <row r="49" spans="1:12" x14ac:dyDescent="0.3">
      <c r="A49" s="23" t="b">
        <v>1</v>
      </c>
      <c r="B49" s="387" t="s">
        <v>1478</v>
      </c>
      <c r="C49" s="351">
        <v>200102</v>
      </c>
      <c r="D49" s="351">
        <v>11</v>
      </c>
      <c r="E49" s="382">
        <v>171210042</v>
      </c>
      <c r="F49" s="351">
        <v>0</v>
      </c>
      <c r="G49" s="351">
        <v>0</v>
      </c>
      <c r="H49" s="351">
        <v>0</v>
      </c>
      <c r="I49" s="351">
        <v>0</v>
      </c>
      <c r="J49" s="351">
        <v>0</v>
      </c>
      <c r="K49" s="351">
        <v>0</v>
      </c>
      <c r="L49" s="383" t="s">
        <v>1478</v>
      </c>
    </row>
    <row r="50" spans="1:12" x14ac:dyDescent="0.3">
      <c r="A50" s="23" t="b">
        <v>1</v>
      </c>
      <c r="B50" s="387" t="s">
        <v>1479</v>
      </c>
      <c r="C50" s="351">
        <v>200102</v>
      </c>
      <c r="D50" s="351">
        <v>11</v>
      </c>
      <c r="E50" s="382">
        <v>171210043</v>
      </c>
      <c r="F50" s="351">
        <v>0</v>
      </c>
      <c r="G50" s="351">
        <v>0</v>
      </c>
      <c r="H50" s="351">
        <v>0</v>
      </c>
      <c r="I50" s="351">
        <v>0</v>
      </c>
      <c r="J50" s="351">
        <v>0</v>
      </c>
      <c r="K50" s="351">
        <v>0</v>
      </c>
      <c r="L50" s="383" t="s">
        <v>1479</v>
      </c>
    </row>
    <row r="51" spans="1:12" x14ac:dyDescent="0.3">
      <c r="A51" s="23" t="b">
        <v>1</v>
      </c>
      <c r="B51" s="387" t="s">
        <v>1115</v>
      </c>
      <c r="C51" s="350">
        <v>200103</v>
      </c>
      <c r="D51" s="350">
        <v>11</v>
      </c>
      <c r="E51" s="380">
        <v>171210022</v>
      </c>
      <c r="F51" s="350">
        <v>0</v>
      </c>
      <c r="G51" s="350">
        <v>0</v>
      </c>
      <c r="H51" s="350">
        <v>0</v>
      </c>
      <c r="I51" s="350">
        <v>0</v>
      </c>
      <c r="J51" s="350">
        <v>0</v>
      </c>
      <c r="K51" s="350">
        <v>0</v>
      </c>
      <c r="L51" s="381" t="s">
        <v>1115</v>
      </c>
    </row>
    <row r="52" spans="1:12" x14ac:dyDescent="0.3">
      <c r="A52" s="23" t="b">
        <v>1</v>
      </c>
      <c r="B52" s="387" t="s">
        <v>1480</v>
      </c>
      <c r="C52" s="350">
        <v>200103</v>
      </c>
      <c r="D52" s="350">
        <v>11</v>
      </c>
      <c r="E52" s="380">
        <v>171210032</v>
      </c>
      <c r="F52" s="350">
        <v>0</v>
      </c>
      <c r="G52" s="350">
        <v>0</v>
      </c>
      <c r="H52" s="350">
        <v>0</v>
      </c>
      <c r="I52" s="350">
        <v>0</v>
      </c>
      <c r="J52" s="350">
        <v>0</v>
      </c>
      <c r="K52" s="350">
        <v>0</v>
      </c>
      <c r="L52" s="381" t="s">
        <v>1480</v>
      </c>
    </row>
    <row r="53" spans="1:12" x14ac:dyDescent="0.3">
      <c r="A53" s="23" t="b">
        <v>1</v>
      </c>
      <c r="B53" s="388" t="s">
        <v>1126</v>
      </c>
      <c r="C53" s="352">
        <v>200104</v>
      </c>
      <c r="D53" s="352">
        <v>11</v>
      </c>
      <c r="E53" s="385">
        <v>171210050</v>
      </c>
      <c r="F53" s="351">
        <v>0</v>
      </c>
      <c r="G53" s="351">
        <v>0</v>
      </c>
      <c r="H53" s="351">
        <v>0</v>
      </c>
      <c r="I53" s="351">
        <v>0</v>
      </c>
      <c r="J53" s="351">
        <v>0</v>
      </c>
      <c r="K53" s="351">
        <v>0</v>
      </c>
      <c r="L53" s="386" t="s">
        <v>1126</v>
      </c>
    </row>
    <row r="54" spans="1:12" x14ac:dyDescent="0.3">
      <c r="A54" s="23" t="b">
        <v>1</v>
      </c>
      <c r="B54" s="387" t="s">
        <v>1475</v>
      </c>
      <c r="C54" s="350">
        <v>200105</v>
      </c>
      <c r="D54" s="350">
        <v>11</v>
      </c>
      <c r="E54" s="380">
        <v>171210023</v>
      </c>
      <c r="F54" s="350">
        <v>0</v>
      </c>
      <c r="G54" s="350">
        <v>0</v>
      </c>
      <c r="H54" s="350">
        <v>0</v>
      </c>
      <c r="I54" s="350">
        <v>0</v>
      </c>
      <c r="J54" s="350">
        <v>0</v>
      </c>
      <c r="K54" s="350">
        <v>0</v>
      </c>
      <c r="L54" s="381" t="s">
        <v>1475</v>
      </c>
    </row>
    <row r="55" spans="1:12" x14ac:dyDescent="0.3">
      <c r="A55" s="23" t="b">
        <v>1</v>
      </c>
      <c r="B55" s="387" t="s">
        <v>1476</v>
      </c>
      <c r="C55" s="350">
        <v>200105</v>
      </c>
      <c r="D55" s="350">
        <v>11</v>
      </c>
      <c r="E55" s="380">
        <v>171210031</v>
      </c>
      <c r="F55" s="350">
        <v>0</v>
      </c>
      <c r="G55" s="350">
        <v>0</v>
      </c>
      <c r="H55" s="350">
        <v>0</v>
      </c>
      <c r="I55" s="350">
        <v>0</v>
      </c>
      <c r="J55" s="350">
        <v>0</v>
      </c>
      <c r="K55" s="350">
        <v>0</v>
      </c>
      <c r="L55" s="381" t="s">
        <v>1476</v>
      </c>
    </row>
    <row r="56" spans="1:12" x14ac:dyDescent="0.3">
      <c r="A56" s="23" t="b">
        <v>1</v>
      </c>
      <c r="B56" s="387" t="s">
        <v>1477</v>
      </c>
      <c r="C56" s="350">
        <v>200105</v>
      </c>
      <c r="D56" s="350">
        <v>11</v>
      </c>
      <c r="E56" s="380">
        <v>171210041</v>
      </c>
      <c r="F56" s="350">
        <v>0</v>
      </c>
      <c r="G56" s="350">
        <v>0</v>
      </c>
      <c r="H56" s="350">
        <v>0</v>
      </c>
      <c r="I56" s="350">
        <v>0</v>
      </c>
      <c r="J56" s="350">
        <v>0</v>
      </c>
      <c r="K56" s="350">
        <v>0</v>
      </c>
      <c r="L56" s="381" t="s">
        <v>1477</v>
      </c>
    </row>
    <row r="57" spans="1:12" x14ac:dyDescent="0.3">
      <c r="A57" s="23" t="b">
        <v>1</v>
      </c>
      <c r="B57" s="387" t="s">
        <v>1478</v>
      </c>
      <c r="C57" s="350">
        <v>200105</v>
      </c>
      <c r="D57" s="350">
        <v>11</v>
      </c>
      <c r="E57" s="380">
        <v>171210042</v>
      </c>
      <c r="F57" s="350">
        <v>0</v>
      </c>
      <c r="G57" s="350">
        <v>0</v>
      </c>
      <c r="H57" s="350">
        <v>0</v>
      </c>
      <c r="I57" s="350">
        <v>0</v>
      </c>
      <c r="J57" s="350">
        <v>0</v>
      </c>
      <c r="K57" s="350">
        <v>0</v>
      </c>
      <c r="L57" s="381" t="s">
        <v>1478</v>
      </c>
    </row>
    <row r="58" spans="1:12" x14ac:dyDescent="0.3">
      <c r="A58" s="23" t="b">
        <v>1</v>
      </c>
      <c r="B58" s="387" t="s">
        <v>1479</v>
      </c>
      <c r="C58" s="350">
        <v>200105</v>
      </c>
      <c r="D58" s="350">
        <v>11</v>
      </c>
      <c r="E58" s="380">
        <v>171210043</v>
      </c>
      <c r="F58" s="350">
        <v>0</v>
      </c>
      <c r="G58" s="350">
        <v>0</v>
      </c>
      <c r="H58" s="350">
        <v>0</v>
      </c>
      <c r="I58" s="350">
        <v>0</v>
      </c>
      <c r="J58" s="350">
        <v>0</v>
      </c>
      <c r="K58" s="350">
        <v>0</v>
      </c>
      <c r="L58" s="381" t="s">
        <v>1479</v>
      </c>
    </row>
    <row r="59" spans="1:12" x14ac:dyDescent="0.3">
      <c r="A59" s="23" t="b">
        <v>1</v>
      </c>
      <c r="B59" s="387" t="s">
        <v>1475</v>
      </c>
      <c r="C59" s="351">
        <v>200106</v>
      </c>
      <c r="D59" s="351">
        <v>11</v>
      </c>
      <c r="E59" s="382">
        <v>171210023</v>
      </c>
      <c r="F59" s="351">
        <v>0</v>
      </c>
      <c r="G59" s="351">
        <v>0</v>
      </c>
      <c r="H59" s="351">
        <v>0</v>
      </c>
      <c r="I59" s="351">
        <v>0</v>
      </c>
      <c r="J59" s="351">
        <v>0</v>
      </c>
      <c r="K59" s="351">
        <v>0</v>
      </c>
      <c r="L59" s="383" t="s">
        <v>1475</v>
      </c>
    </row>
    <row r="60" spans="1:12" x14ac:dyDescent="0.3">
      <c r="A60" s="23" t="b">
        <v>1</v>
      </c>
      <c r="B60" s="387" t="s">
        <v>1476</v>
      </c>
      <c r="C60" s="351">
        <v>200106</v>
      </c>
      <c r="D60" s="351">
        <v>11</v>
      </c>
      <c r="E60" s="382">
        <v>171210031</v>
      </c>
      <c r="F60" s="351">
        <v>0</v>
      </c>
      <c r="G60" s="351">
        <v>0</v>
      </c>
      <c r="H60" s="351">
        <v>0</v>
      </c>
      <c r="I60" s="351">
        <v>0</v>
      </c>
      <c r="J60" s="351">
        <v>0</v>
      </c>
      <c r="K60" s="351">
        <v>0</v>
      </c>
      <c r="L60" s="383" t="s">
        <v>1476</v>
      </c>
    </row>
    <row r="61" spans="1:12" x14ac:dyDescent="0.3">
      <c r="A61" s="23" t="b">
        <v>1</v>
      </c>
      <c r="B61" s="387" t="s">
        <v>1477</v>
      </c>
      <c r="C61" s="351">
        <v>200106</v>
      </c>
      <c r="D61" s="351">
        <v>11</v>
      </c>
      <c r="E61" s="382">
        <v>171210041</v>
      </c>
      <c r="F61" s="351">
        <v>0</v>
      </c>
      <c r="G61" s="351">
        <v>0</v>
      </c>
      <c r="H61" s="351">
        <v>0</v>
      </c>
      <c r="I61" s="351">
        <v>0</v>
      </c>
      <c r="J61" s="351">
        <v>0</v>
      </c>
      <c r="K61" s="351">
        <v>0</v>
      </c>
      <c r="L61" s="383" t="s">
        <v>1477</v>
      </c>
    </row>
    <row r="62" spans="1:12" x14ac:dyDescent="0.3">
      <c r="A62" s="23" t="b">
        <v>1</v>
      </c>
      <c r="B62" s="387" t="s">
        <v>1478</v>
      </c>
      <c r="C62" s="351">
        <v>200106</v>
      </c>
      <c r="D62" s="351">
        <v>11</v>
      </c>
      <c r="E62" s="382">
        <v>171210042</v>
      </c>
      <c r="F62" s="351">
        <v>0</v>
      </c>
      <c r="G62" s="351">
        <v>0</v>
      </c>
      <c r="H62" s="351">
        <v>0</v>
      </c>
      <c r="I62" s="351">
        <v>0</v>
      </c>
      <c r="J62" s="351">
        <v>0</v>
      </c>
      <c r="K62" s="351">
        <v>0</v>
      </c>
      <c r="L62" s="383" t="s">
        <v>1478</v>
      </c>
    </row>
    <row r="63" spans="1:12" x14ac:dyDescent="0.3">
      <c r="A63" s="23" t="b">
        <v>1</v>
      </c>
      <c r="B63" s="387" t="s">
        <v>1479</v>
      </c>
      <c r="C63" s="351">
        <v>200106</v>
      </c>
      <c r="D63" s="351">
        <v>11</v>
      </c>
      <c r="E63" s="382">
        <v>171210043</v>
      </c>
      <c r="F63" s="351">
        <v>0</v>
      </c>
      <c r="G63" s="351">
        <v>0</v>
      </c>
      <c r="H63" s="351">
        <v>0</v>
      </c>
      <c r="I63" s="351">
        <v>0</v>
      </c>
      <c r="J63" s="351">
        <v>0</v>
      </c>
      <c r="K63" s="351">
        <v>0</v>
      </c>
      <c r="L63" s="383" t="s">
        <v>1479</v>
      </c>
    </row>
    <row r="64" spans="1:12" x14ac:dyDescent="0.3">
      <c r="A64" s="23" t="b">
        <v>1</v>
      </c>
      <c r="B64" s="387" t="s">
        <v>1113</v>
      </c>
      <c r="C64" s="350">
        <v>200107</v>
      </c>
      <c r="D64" s="350">
        <v>11</v>
      </c>
      <c r="E64" s="380">
        <v>171210013</v>
      </c>
      <c r="F64" s="350">
        <v>0</v>
      </c>
      <c r="G64" s="350">
        <v>0</v>
      </c>
      <c r="H64" s="350">
        <v>0</v>
      </c>
      <c r="I64" s="350">
        <v>0</v>
      </c>
      <c r="J64" s="350">
        <v>0</v>
      </c>
      <c r="K64" s="350">
        <v>0</v>
      </c>
      <c r="L64" s="381" t="s">
        <v>1113</v>
      </c>
    </row>
    <row r="65" spans="1:12" x14ac:dyDescent="0.3">
      <c r="A65" s="23" t="b">
        <v>1</v>
      </c>
      <c r="B65" s="387" t="s">
        <v>1115</v>
      </c>
      <c r="C65" s="351">
        <v>200108</v>
      </c>
      <c r="D65" s="351">
        <v>11</v>
      </c>
      <c r="E65" s="382">
        <v>171210022</v>
      </c>
      <c r="F65" s="351">
        <v>0</v>
      </c>
      <c r="G65" s="351">
        <v>0</v>
      </c>
      <c r="H65" s="351">
        <v>0</v>
      </c>
      <c r="I65" s="351">
        <v>0</v>
      </c>
      <c r="J65" s="351">
        <v>0</v>
      </c>
      <c r="K65" s="351">
        <v>0</v>
      </c>
      <c r="L65" s="383" t="s">
        <v>1115</v>
      </c>
    </row>
    <row r="66" spans="1:12" x14ac:dyDescent="0.3">
      <c r="A66" s="23" t="b">
        <v>1</v>
      </c>
      <c r="B66" s="389" t="s">
        <v>1127</v>
      </c>
      <c r="C66" s="350">
        <v>300101</v>
      </c>
      <c r="D66" s="350">
        <v>11</v>
      </c>
      <c r="E66" s="380">
        <v>171200001</v>
      </c>
      <c r="F66" s="350">
        <v>0</v>
      </c>
      <c r="G66" s="350">
        <v>0</v>
      </c>
      <c r="H66" s="350">
        <v>0</v>
      </c>
      <c r="I66" s="350">
        <v>0</v>
      </c>
      <c r="J66" s="350">
        <v>0</v>
      </c>
      <c r="K66" s="350">
        <v>0</v>
      </c>
      <c r="L66" s="381" t="s">
        <v>1127</v>
      </c>
    </row>
    <row r="67" spans="1:12" x14ac:dyDescent="0.3">
      <c r="A67" s="23" t="b">
        <v>1</v>
      </c>
      <c r="B67" s="389" t="s">
        <v>1128</v>
      </c>
      <c r="C67" s="350">
        <v>300101</v>
      </c>
      <c r="D67" s="350">
        <v>11</v>
      </c>
      <c r="E67" s="380">
        <v>171200002</v>
      </c>
      <c r="F67" s="350">
        <v>0</v>
      </c>
      <c r="G67" s="350">
        <v>0</v>
      </c>
      <c r="H67" s="350">
        <v>0</v>
      </c>
      <c r="I67" s="350">
        <v>0</v>
      </c>
      <c r="J67" s="350">
        <v>0</v>
      </c>
      <c r="K67" s="350">
        <v>0</v>
      </c>
      <c r="L67" s="381" t="s">
        <v>1128</v>
      </c>
    </row>
    <row r="68" spans="1:12" x14ac:dyDescent="0.3">
      <c r="A68" s="23" t="b">
        <v>1</v>
      </c>
      <c r="B68" s="389" t="s">
        <v>1129</v>
      </c>
      <c r="C68" s="350">
        <v>300101</v>
      </c>
      <c r="D68" s="350">
        <v>11</v>
      </c>
      <c r="E68" s="380">
        <v>171200003</v>
      </c>
      <c r="F68" s="350">
        <v>0</v>
      </c>
      <c r="G68" s="350">
        <v>0</v>
      </c>
      <c r="H68" s="350">
        <v>0</v>
      </c>
      <c r="I68" s="350">
        <v>0</v>
      </c>
      <c r="J68" s="350">
        <v>0</v>
      </c>
      <c r="K68" s="350">
        <v>0</v>
      </c>
      <c r="L68" s="381" t="s">
        <v>1129</v>
      </c>
    </row>
    <row r="69" spans="1:12" x14ac:dyDescent="0.3">
      <c r="A69" s="23" t="b">
        <v>1</v>
      </c>
      <c r="B69" s="389" t="s">
        <v>1130</v>
      </c>
      <c r="C69" s="351">
        <v>300102</v>
      </c>
      <c r="D69" s="351">
        <v>11</v>
      </c>
      <c r="E69" s="382">
        <v>171310011</v>
      </c>
      <c r="F69" s="351">
        <v>0</v>
      </c>
      <c r="G69" s="351">
        <v>0</v>
      </c>
      <c r="H69" s="351">
        <v>0</v>
      </c>
      <c r="I69" s="351">
        <v>0</v>
      </c>
      <c r="J69" s="351">
        <v>0</v>
      </c>
      <c r="K69" s="351">
        <v>0</v>
      </c>
      <c r="L69" s="383" t="s">
        <v>1130</v>
      </c>
    </row>
    <row r="70" spans="1:12" x14ac:dyDescent="0.3">
      <c r="A70" s="23" t="b">
        <v>1</v>
      </c>
      <c r="B70" s="389" t="s">
        <v>1131</v>
      </c>
      <c r="C70" s="351">
        <v>300102</v>
      </c>
      <c r="D70" s="351">
        <v>11</v>
      </c>
      <c r="E70" s="382">
        <v>171310012</v>
      </c>
      <c r="F70" s="351">
        <v>0</v>
      </c>
      <c r="G70" s="351">
        <v>0</v>
      </c>
      <c r="H70" s="351">
        <v>0</v>
      </c>
      <c r="I70" s="351">
        <v>0</v>
      </c>
      <c r="J70" s="351">
        <v>0</v>
      </c>
      <c r="K70" s="351">
        <v>0</v>
      </c>
      <c r="L70" s="383" t="s">
        <v>1131</v>
      </c>
    </row>
    <row r="71" spans="1:12" x14ac:dyDescent="0.3">
      <c r="A71" s="23" t="b">
        <v>1</v>
      </c>
      <c r="B71" s="389" t="s">
        <v>1483</v>
      </c>
      <c r="C71" s="351">
        <v>300102</v>
      </c>
      <c r="D71" s="351">
        <v>11</v>
      </c>
      <c r="E71" s="382">
        <v>171310013</v>
      </c>
      <c r="F71" s="351">
        <v>0</v>
      </c>
      <c r="G71" s="351">
        <v>0</v>
      </c>
      <c r="H71" s="351">
        <v>0</v>
      </c>
      <c r="I71" s="351">
        <v>0</v>
      </c>
      <c r="J71" s="351">
        <v>0</v>
      </c>
      <c r="K71" s="351">
        <v>0</v>
      </c>
      <c r="L71" s="383" t="s">
        <v>1483</v>
      </c>
    </row>
    <row r="72" spans="1:12" x14ac:dyDescent="0.3">
      <c r="A72" s="23" t="b">
        <v>1</v>
      </c>
      <c r="B72" s="389" t="s">
        <v>1133</v>
      </c>
      <c r="C72" s="351">
        <v>300102</v>
      </c>
      <c r="D72" s="351">
        <v>11</v>
      </c>
      <c r="E72" s="382">
        <v>171310021</v>
      </c>
      <c r="F72" s="351">
        <v>0</v>
      </c>
      <c r="G72" s="351">
        <v>0</v>
      </c>
      <c r="H72" s="351">
        <v>0</v>
      </c>
      <c r="I72" s="351">
        <v>0</v>
      </c>
      <c r="J72" s="351">
        <v>0</v>
      </c>
      <c r="K72" s="351">
        <v>0</v>
      </c>
      <c r="L72" s="383" t="s">
        <v>1133</v>
      </c>
    </row>
    <row r="73" spans="1:12" x14ac:dyDescent="0.3">
      <c r="A73" s="23" t="b">
        <v>1</v>
      </c>
      <c r="B73" s="389" t="s">
        <v>1484</v>
      </c>
      <c r="C73" s="351">
        <v>300102</v>
      </c>
      <c r="D73" s="351">
        <v>11</v>
      </c>
      <c r="E73" s="382">
        <v>171310022</v>
      </c>
      <c r="F73" s="351">
        <v>0</v>
      </c>
      <c r="G73" s="351">
        <v>0</v>
      </c>
      <c r="H73" s="351">
        <v>0</v>
      </c>
      <c r="I73" s="351">
        <v>0</v>
      </c>
      <c r="J73" s="351">
        <v>0</v>
      </c>
      <c r="K73" s="351">
        <v>0</v>
      </c>
      <c r="L73" s="383" t="s">
        <v>1484</v>
      </c>
    </row>
    <row r="74" spans="1:12" x14ac:dyDescent="0.3">
      <c r="A74" s="23" t="b">
        <v>1</v>
      </c>
      <c r="B74" s="389" t="s">
        <v>1135</v>
      </c>
      <c r="C74" s="351">
        <v>300102</v>
      </c>
      <c r="D74" s="351">
        <v>11</v>
      </c>
      <c r="E74" s="382">
        <v>171310023</v>
      </c>
      <c r="F74" s="351">
        <v>0</v>
      </c>
      <c r="G74" s="351">
        <v>0</v>
      </c>
      <c r="H74" s="351">
        <v>0</v>
      </c>
      <c r="I74" s="351">
        <v>0</v>
      </c>
      <c r="J74" s="351">
        <v>0</v>
      </c>
      <c r="K74" s="351">
        <v>0</v>
      </c>
      <c r="L74" s="383" t="s">
        <v>1135</v>
      </c>
    </row>
    <row r="75" spans="1:12" x14ac:dyDescent="0.3">
      <c r="A75" s="23" t="b">
        <v>1</v>
      </c>
      <c r="B75" s="389" t="s">
        <v>1485</v>
      </c>
      <c r="C75" s="351">
        <v>300102</v>
      </c>
      <c r="D75" s="351">
        <v>11</v>
      </c>
      <c r="E75" s="382">
        <v>171310031</v>
      </c>
      <c r="F75" s="351">
        <v>0</v>
      </c>
      <c r="G75" s="351">
        <v>0</v>
      </c>
      <c r="H75" s="351">
        <v>0</v>
      </c>
      <c r="I75" s="351">
        <v>0</v>
      </c>
      <c r="J75" s="351">
        <v>0</v>
      </c>
      <c r="K75" s="351">
        <v>0</v>
      </c>
      <c r="L75" s="383" t="s">
        <v>1485</v>
      </c>
    </row>
    <row r="76" spans="1:12" x14ac:dyDescent="0.3">
      <c r="A76" s="23" t="b">
        <v>1</v>
      </c>
      <c r="B76" s="389" t="s">
        <v>1486</v>
      </c>
      <c r="C76" s="351">
        <v>300102</v>
      </c>
      <c r="D76" s="351">
        <v>11</v>
      </c>
      <c r="E76" s="382">
        <v>171310032</v>
      </c>
      <c r="F76" s="351">
        <v>0</v>
      </c>
      <c r="G76" s="351">
        <v>0</v>
      </c>
      <c r="H76" s="351">
        <v>0</v>
      </c>
      <c r="I76" s="351">
        <v>0</v>
      </c>
      <c r="J76" s="351">
        <v>0</v>
      </c>
      <c r="K76" s="351">
        <v>0</v>
      </c>
      <c r="L76" s="383" t="s">
        <v>1486</v>
      </c>
    </row>
    <row r="77" spans="1:12" x14ac:dyDescent="0.3">
      <c r="A77" s="23" t="b">
        <v>1</v>
      </c>
      <c r="B77" s="389" t="s">
        <v>1487</v>
      </c>
      <c r="C77" s="351">
        <v>300102</v>
      </c>
      <c r="D77" s="351">
        <v>11</v>
      </c>
      <c r="E77" s="382">
        <v>171310033</v>
      </c>
      <c r="F77" s="351">
        <v>0</v>
      </c>
      <c r="G77" s="351">
        <v>0</v>
      </c>
      <c r="H77" s="351">
        <v>0</v>
      </c>
      <c r="I77" s="351">
        <v>0</v>
      </c>
      <c r="J77" s="351">
        <v>0</v>
      </c>
      <c r="K77" s="351">
        <v>0</v>
      </c>
      <c r="L77" s="383" t="s">
        <v>1487</v>
      </c>
    </row>
    <row r="78" spans="1:12" x14ac:dyDescent="0.3">
      <c r="A78" s="23" t="b">
        <v>1</v>
      </c>
      <c r="B78" s="389" t="s">
        <v>1488</v>
      </c>
      <c r="C78" s="351">
        <v>300102</v>
      </c>
      <c r="D78" s="351">
        <v>11</v>
      </c>
      <c r="E78" s="382">
        <v>171310041</v>
      </c>
      <c r="F78" s="351">
        <v>0</v>
      </c>
      <c r="G78" s="351">
        <v>0</v>
      </c>
      <c r="H78" s="351">
        <v>0</v>
      </c>
      <c r="I78" s="351">
        <v>0</v>
      </c>
      <c r="J78" s="351">
        <v>0</v>
      </c>
      <c r="K78" s="351">
        <v>0</v>
      </c>
      <c r="L78" s="383" t="s">
        <v>1488</v>
      </c>
    </row>
    <row r="79" spans="1:12" x14ac:dyDescent="0.3">
      <c r="A79" s="23" t="b">
        <v>1</v>
      </c>
      <c r="B79" s="389" t="s">
        <v>1489</v>
      </c>
      <c r="C79" s="351">
        <v>300102</v>
      </c>
      <c r="D79" s="351">
        <v>11</v>
      </c>
      <c r="E79" s="382">
        <v>171310043</v>
      </c>
      <c r="F79" s="351">
        <v>0</v>
      </c>
      <c r="G79" s="351">
        <v>0</v>
      </c>
      <c r="H79" s="351">
        <v>0</v>
      </c>
      <c r="I79" s="351">
        <v>0</v>
      </c>
      <c r="J79" s="351">
        <v>0</v>
      </c>
      <c r="K79" s="351">
        <v>0</v>
      </c>
      <c r="L79" s="383" t="s">
        <v>1489</v>
      </c>
    </row>
    <row r="80" spans="1:12" x14ac:dyDescent="0.3">
      <c r="A80" s="23" t="b">
        <v>1</v>
      </c>
      <c r="B80" s="389" t="s">
        <v>1487</v>
      </c>
      <c r="C80" s="350">
        <v>300103</v>
      </c>
      <c r="D80" s="350">
        <v>11</v>
      </c>
      <c r="E80" s="380">
        <v>171310033</v>
      </c>
      <c r="F80" s="350">
        <v>0</v>
      </c>
      <c r="G80" s="350">
        <v>0</v>
      </c>
      <c r="H80" s="350">
        <v>0</v>
      </c>
      <c r="I80" s="350">
        <v>0</v>
      </c>
      <c r="J80" s="350">
        <v>0</v>
      </c>
      <c r="K80" s="350">
        <v>0</v>
      </c>
      <c r="L80" s="381" t="s">
        <v>1487</v>
      </c>
    </row>
    <row r="81" spans="1:12" x14ac:dyDescent="0.3">
      <c r="A81" s="23" t="b">
        <v>1</v>
      </c>
      <c r="B81" s="389" t="s">
        <v>1490</v>
      </c>
      <c r="C81" s="350">
        <v>300103</v>
      </c>
      <c r="D81" s="350">
        <v>11</v>
      </c>
      <c r="E81" s="380">
        <v>171310042</v>
      </c>
      <c r="F81" s="350">
        <v>0</v>
      </c>
      <c r="G81" s="350">
        <v>0</v>
      </c>
      <c r="H81" s="350">
        <v>0</v>
      </c>
      <c r="I81" s="350">
        <v>0</v>
      </c>
      <c r="J81" s="350">
        <v>0</v>
      </c>
      <c r="K81" s="350">
        <v>0</v>
      </c>
      <c r="L81" s="381" t="s">
        <v>1490</v>
      </c>
    </row>
    <row r="82" spans="1:12" x14ac:dyDescent="0.3">
      <c r="A82" s="23" t="b">
        <v>1</v>
      </c>
      <c r="B82" s="390" t="s">
        <v>1142</v>
      </c>
      <c r="C82" s="352">
        <v>300104</v>
      </c>
      <c r="D82" s="352">
        <v>11</v>
      </c>
      <c r="E82" s="385">
        <v>171310050</v>
      </c>
      <c r="F82" s="351">
        <v>0</v>
      </c>
      <c r="G82" s="351">
        <v>0</v>
      </c>
      <c r="H82" s="351">
        <v>0</v>
      </c>
      <c r="I82" s="351">
        <v>0</v>
      </c>
      <c r="J82" s="351">
        <v>0</v>
      </c>
      <c r="K82" s="351">
        <v>0</v>
      </c>
      <c r="L82" s="386" t="s">
        <v>1142</v>
      </c>
    </row>
    <row r="83" spans="1:12" x14ac:dyDescent="0.3">
      <c r="A83" s="23" t="b">
        <v>1</v>
      </c>
      <c r="B83" s="389" t="s">
        <v>1484</v>
      </c>
      <c r="C83" s="350">
        <v>300105</v>
      </c>
      <c r="D83" s="350">
        <v>11</v>
      </c>
      <c r="E83" s="380">
        <v>171310022</v>
      </c>
      <c r="F83" s="350">
        <v>0</v>
      </c>
      <c r="G83" s="350">
        <v>0</v>
      </c>
      <c r="H83" s="350">
        <v>0</v>
      </c>
      <c r="I83" s="350">
        <v>0</v>
      </c>
      <c r="J83" s="350">
        <v>0</v>
      </c>
      <c r="K83" s="350">
        <v>0</v>
      </c>
      <c r="L83" s="381" t="s">
        <v>1484</v>
      </c>
    </row>
    <row r="84" spans="1:12" x14ac:dyDescent="0.3">
      <c r="A84" s="23" t="b">
        <v>1</v>
      </c>
      <c r="B84" s="389" t="s">
        <v>1135</v>
      </c>
      <c r="C84" s="350">
        <v>300105</v>
      </c>
      <c r="D84" s="350">
        <v>11</v>
      </c>
      <c r="E84" s="380">
        <v>171310023</v>
      </c>
      <c r="F84" s="350">
        <v>0</v>
      </c>
      <c r="G84" s="350">
        <v>0</v>
      </c>
      <c r="H84" s="350">
        <v>0</v>
      </c>
      <c r="I84" s="350">
        <v>0</v>
      </c>
      <c r="J84" s="350">
        <v>0</v>
      </c>
      <c r="K84" s="350">
        <v>0</v>
      </c>
      <c r="L84" s="381" t="s">
        <v>1135</v>
      </c>
    </row>
    <row r="85" spans="1:12" x14ac:dyDescent="0.3">
      <c r="A85" s="23" t="b">
        <v>1</v>
      </c>
      <c r="B85" s="389" t="s">
        <v>1486</v>
      </c>
      <c r="C85" s="350">
        <v>300105</v>
      </c>
      <c r="D85" s="350">
        <v>11</v>
      </c>
      <c r="E85" s="380">
        <v>171310032</v>
      </c>
      <c r="F85" s="350">
        <v>0</v>
      </c>
      <c r="G85" s="350">
        <v>0</v>
      </c>
      <c r="H85" s="350">
        <v>0</v>
      </c>
      <c r="I85" s="350">
        <v>0</v>
      </c>
      <c r="J85" s="350">
        <v>0</v>
      </c>
      <c r="K85" s="350">
        <v>0</v>
      </c>
      <c r="L85" s="381" t="s">
        <v>1486</v>
      </c>
    </row>
    <row r="86" spans="1:12" x14ac:dyDescent="0.3">
      <c r="A86" s="23" t="b">
        <v>1</v>
      </c>
      <c r="B86" s="389" t="s">
        <v>1488</v>
      </c>
      <c r="C86" s="350">
        <v>300105</v>
      </c>
      <c r="D86" s="350">
        <v>11</v>
      </c>
      <c r="E86" s="380">
        <v>171310041</v>
      </c>
      <c r="F86" s="350">
        <v>0</v>
      </c>
      <c r="G86" s="350">
        <v>0</v>
      </c>
      <c r="H86" s="350">
        <v>0</v>
      </c>
      <c r="I86" s="350">
        <v>0</v>
      </c>
      <c r="J86" s="350">
        <v>0</v>
      </c>
      <c r="K86" s="350">
        <v>0</v>
      </c>
      <c r="L86" s="381" t="s">
        <v>1488</v>
      </c>
    </row>
    <row r="87" spans="1:12" x14ac:dyDescent="0.3">
      <c r="A87" s="23" t="b">
        <v>1</v>
      </c>
      <c r="B87" s="389" t="s">
        <v>1489</v>
      </c>
      <c r="C87" s="350">
        <v>300105</v>
      </c>
      <c r="D87" s="350">
        <v>11</v>
      </c>
      <c r="E87" s="380">
        <v>171310043</v>
      </c>
      <c r="F87" s="350">
        <v>0</v>
      </c>
      <c r="G87" s="350">
        <v>0</v>
      </c>
      <c r="H87" s="350">
        <v>0</v>
      </c>
      <c r="I87" s="350">
        <v>0</v>
      </c>
      <c r="J87" s="350">
        <v>0</v>
      </c>
      <c r="K87" s="350">
        <v>0</v>
      </c>
      <c r="L87" s="381" t="s">
        <v>1489</v>
      </c>
    </row>
    <row r="88" spans="1:12" x14ac:dyDescent="0.3">
      <c r="A88" s="23" t="b">
        <v>1</v>
      </c>
      <c r="B88" s="389" t="s">
        <v>1484</v>
      </c>
      <c r="C88" s="351">
        <v>300106</v>
      </c>
      <c r="D88" s="351">
        <v>11</v>
      </c>
      <c r="E88" s="382">
        <v>171310022</v>
      </c>
      <c r="F88" s="351">
        <v>0</v>
      </c>
      <c r="G88" s="351">
        <v>0</v>
      </c>
      <c r="H88" s="351">
        <v>0</v>
      </c>
      <c r="I88" s="351">
        <v>0</v>
      </c>
      <c r="J88" s="351">
        <v>0</v>
      </c>
      <c r="K88" s="351">
        <v>0</v>
      </c>
      <c r="L88" s="383" t="s">
        <v>1484</v>
      </c>
    </row>
    <row r="89" spans="1:12" x14ac:dyDescent="0.3">
      <c r="A89" s="23" t="b">
        <v>1</v>
      </c>
      <c r="B89" s="389" t="s">
        <v>1135</v>
      </c>
      <c r="C89" s="351">
        <v>300106</v>
      </c>
      <c r="D89" s="351">
        <v>11</v>
      </c>
      <c r="E89" s="382">
        <v>171310023</v>
      </c>
      <c r="F89" s="351">
        <v>0</v>
      </c>
      <c r="G89" s="351">
        <v>0</v>
      </c>
      <c r="H89" s="351">
        <v>0</v>
      </c>
      <c r="I89" s="351">
        <v>0</v>
      </c>
      <c r="J89" s="351">
        <v>0</v>
      </c>
      <c r="K89" s="351">
        <v>0</v>
      </c>
      <c r="L89" s="383" t="s">
        <v>1135</v>
      </c>
    </row>
    <row r="90" spans="1:12" x14ac:dyDescent="0.3">
      <c r="A90" s="23" t="b">
        <v>1</v>
      </c>
      <c r="B90" s="389" t="s">
        <v>1486</v>
      </c>
      <c r="C90" s="351">
        <v>300106</v>
      </c>
      <c r="D90" s="351">
        <v>11</v>
      </c>
      <c r="E90" s="382">
        <v>171310032</v>
      </c>
      <c r="F90" s="351">
        <v>0</v>
      </c>
      <c r="G90" s="351">
        <v>0</v>
      </c>
      <c r="H90" s="351">
        <v>0</v>
      </c>
      <c r="I90" s="351">
        <v>0</v>
      </c>
      <c r="J90" s="351">
        <v>0</v>
      </c>
      <c r="K90" s="351">
        <v>0</v>
      </c>
      <c r="L90" s="383" t="s">
        <v>1486</v>
      </c>
    </row>
    <row r="91" spans="1:12" x14ac:dyDescent="0.3">
      <c r="A91" s="23" t="b">
        <v>1</v>
      </c>
      <c r="B91" s="389" t="s">
        <v>1488</v>
      </c>
      <c r="C91" s="351">
        <v>300106</v>
      </c>
      <c r="D91" s="351">
        <v>11</v>
      </c>
      <c r="E91" s="382">
        <v>171310041</v>
      </c>
      <c r="F91" s="351">
        <v>0</v>
      </c>
      <c r="G91" s="351">
        <v>0</v>
      </c>
      <c r="H91" s="351">
        <v>0</v>
      </c>
      <c r="I91" s="351">
        <v>0</v>
      </c>
      <c r="J91" s="351">
        <v>0</v>
      </c>
      <c r="K91" s="351">
        <v>0</v>
      </c>
      <c r="L91" s="383" t="s">
        <v>1488</v>
      </c>
    </row>
    <row r="92" spans="1:12" x14ac:dyDescent="0.3">
      <c r="A92" s="23" t="b">
        <v>1</v>
      </c>
      <c r="B92" s="389" t="s">
        <v>1489</v>
      </c>
      <c r="C92" s="351">
        <v>300106</v>
      </c>
      <c r="D92" s="351">
        <v>11</v>
      </c>
      <c r="E92" s="382">
        <v>171310043</v>
      </c>
      <c r="F92" s="351">
        <v>0</v>
      </c>
      <c r="G92" s="351">
        <v>0</v>
      </c>
      <c r="H92" s="351">
        <v>0</v>
      </c>
      <c r="I92" s="351">
        <v>0</v>
      </c>
      <c r="J92" s="351">
        <v>0</v>
      </c>
      <c r="K92" s="351">
        <v>0</v>
      </c>
      <c r="L92" s="383" t="s">
        <v>1489</v>
      </c>
    </row>
    <row r="93" spans="1:12" x14ac:dyDescent="0.3">
      <c r="A93" s="23" t="b">
        <v>1</v>
      </c>
      <c r="B93" s="389" t="s">
        <v>1488</v>
      </c>
      <c r="C93" s="350">
        <v>300107</v>
      </c>
      <c r="D93" s="350">
        <v>11</v>
      </c>
      <c r="E93" s="380">
        <v>171310041</v>
      </c>
      <c r="F93" s="350">
        <v>0</v>
      </c>
      <c r="G93" s="350">
        <v>0</v>
      </c>
      <c r="H93" s="350">
        <v>0</v>
      </c>
      <c r="I93" s="350">
        <v>0</v>
      </c>
      <c r="J93" s="350">
        <v>0</v>
      </c>
      <c r="K93" s="350">
        <v>0</v>
      </c>
      <c r="L93" s="381" t="s">
        <v>1488</v>
      </c>
    </row>
    <row r="94" spans="1:12" x14ac:dyDescent="0.3">
      <c r="A94" s="23" t="b">
        <v>1</v>
      </c>
      <c r="B94" s="389" t="s">
        <v>1489</v>
      </c>
      <c r="C94" s="351">
        <v>300108</v>
      </c>
      <c r="D94" s="351">
        <v>11</v>
      </c>
      <c r="E94" s="382">
        <v>171310043</v>
      </c>
      <c r="F94" s="351">
        <v>0</v>
      </c>
      <c r="G94" s="351">
        <v>0</v>
      </c>
      <c r="H94" s="351">
        <v>0</v>
      </c>
      <c r="I94" s="351">
        <v>0</v>
      </c>
      <c r="J94" s="351">
        <v>0</v>
      </c>
      <c r="K94" s="351">
        <v>0</v>
      </c>
      <c r="L94" s="383" t="s">
        <v>1489</v>
      </c>
    </row>
    <row r="95" spans="1:12" x14ac:dyDescent="0.3">
      <c r="A95" s="23" t="b">
        <v>1</v>
      </c>
      <c r="B95" s="391" t="s">
        <v>1450</v>
      </c>
      <c r="C95" s="350">
        <v>400101</v>
      </c>
      <c r="D95" s="350">
        <v>11</v>
      </c>
      <c r="E95" s="380">
        <v>171400001</v>
      </c>
      <c r="F95" s="350">
        <v>0</v>
      </c>
      <c r="G95" s="350">
        <v>0</v>
      </c>
      <c r="H95" s="350">
        <v>0</v>
      </c>
      <c r="I95" s="350">
        <v>0</v>
      </c>
      <c r="J95" s="350">
        <v>0</v>
      </c>
      <c r="K95" s="350">
        <v>0</v>
      </c>
      <c r="L95" s="381" t="s">
        <v>1450</v>
      </c>
    </row>
    <row r="96" spans="1:12" x14ac:dyDescent="0.3">
      <c r="A96" s="23" t="b">
        <v>1</v>
      </c>
      <c r="B96" s="391" t="s">
        <v>1451</v>
      </c>
      <c r="C96" s="350">
        <v>400101</v>
      </c>
      <c r="D96" s="350">
        <v>11</v>
      </c>
      <c r="E96" s="380">
        <v>171400002</v>
      </c>
      <c r="F96" s="350">
        <v>0</v>
      </c>
      <c r="G96" s="350">
        <v>0</v>
      </c>
      <c r="H96" s="350">
        <v>0</v>
      </c>
      <c r="I96" s="350">
        <v>0</v>
      </c>
      <c r="J96" s="350">
        <v>0</v>
      </c>
      <c r="K96" s="350">
        <v>0</v>
      </c>
      <c r="L96" s="381" t="s">
        <v>1451</v>
      </c>
    </row>
    <row r="97" spans="1:12" x14ac:dyDescent="0.3">
      <c r="A97" s="23" t="b">
        <v>1</v>
      </c>
      <c r="B97" s="391" t="s">
        <v>1452</v>
      </c>
      <c r="C97" s="350">
        <v>400101</v>
      </c>
      <c r="D97" s="350">
        <v>11</v>
      </c>
      <c r="E97" s="380">
        <v>171400003</v>
      </c>
      <c r="F97" s="350">
        <v>0</v>
      </c>
      <c r="G97" s="350">
        <v>0</v>
      </c>
      <c r="H97" s="350">
        <v>0</v>
      </c>
      <c r="I97" s="350">
        <v>0</v>
      </c>
      <c r="J97" s="350">
        <v>0</v>
      </c>
      <c r="K97" s="350">
        <v>0</v>
      </c>
      <c r="L97" s="381" t="s">
        <v>1452</v>
      </c>
    </row>
    <row r="98" spans="1:12" x14ac:dyDescent="0.3">
      <c r="A98" s="23" t="b">
        <v>1</v>
      </c>
      <c r="B98" s="391" t="s">
        <v>1453</v>
      </c>
      <c r="C98" s="350">
        <v>400101</v>
      </c>
      <c r="D98" s="350">
        <v>11</v>
      </c>
      <c r="E98" s="380">
        <v>171400004</v>
      </c>
      <c r="F98" s="350">
        <v>0</v>
      </c>
      <c r="G98" s="350">
        <v>0</v>
      </c>
      <c r="H98" s="350">
        <v>0</v>
      </c>
      <c r="I98" s="350">
        <v>0</v>
      </c>
      <c r="J98" s="350">
        <v>0</v>
      </c>
      <c r="K98" s="350">
        <v>0</v>
      </c>
      <c r="L98" s="381" t="s">
        <v>1453</v>
      </c>
    </row>
    <row r="99" spans="1:12" x14ac:dyDescent="0.3">
      <c r="A99" s="23" t="b">
        <v>1</v>
      </c>
      <c r="B99" s="391" t="s">
        <v>1454</v>
      </c>
      <c r="C99" s="350">
        <v>400101</v>
      </c>
      <c r="D99" s="350">
        <v>11</v>
      </c>
      <c r="E99" s="380">
        <v>171400005</v>
      </c>
      <c r="F99" s="350">
        <v>0</v>
      </c>
      <c r="G99" s="350">
        <v>0</v>
      </c>
      <c r="H99" s="350">
        <v>0</v>
      </c>
      <c r="I99" s="350">
        <v>0</v>
      </c>
      <c r="J99" s="350">
        <v>0</v>
      </c>
      <c r="K99" s="350">
        <v>0</v>
      </c>
      <c r="L99" s="381" t="s">
        <v>1454</v>
      </c>
    </row>
    <row r="100" spans="1:12" x14ac:dyDescent="0.3">
      <c r="A100" s="23" t="b">
        <v>1</v>
      </c>
      <c r="B100" s="391" t="s">
        <v>1491</v>
      </c>
      <c r="C100" s="351">
        <v>400102</v>
      </c>
      <c r="D100" s="351">
        <v>11</v>
      </c>
      <c r="E100" s="382">
        <v>171410011</v>
      </c>
      <c r="F100" s="351">
        <v>0</v>
      </c>
      <c r="G100" s="351">
        <v>0</v>
      </c>
      <c r="H100" s="351">
        <v>0</v>
      </c>
      <c r="I100" s="351">
        <v>0</v>
      </c>
      <c r="J100" s="351">
        <v>0</v>
      </c>
      <c r="K100" s="351">
        <v>0</v>
      </c>
      <c r="L100" s="383" t="s">
        <v>1491</v>
      </c>
    </row>
    <row r="101" spans="1:12" x14ac:dyDescent="0.3">
      <c r="A101" s="23" t="b">
        <v>1</v>
      </c>
      <c r="B101" s="391" t="s">
        <v>1492</v>
      </c>
      <c r="C101" s="351">
        <v>400102</v>
      </c>
      <c r="D101" s="351">
        <v>11</v>
      </c>
      <c r="E101" s="382">
        <v>171410012</v>
      </c>
      <c r="F101" s="351">
        <v>0</v>
      </c>
      <c r="G101" s="351">
        <v>0</v>
      </c>
      <c r="H101" s="351">
        <v>0</v>
      </c>
      <c r="I101" s="351">
        <v>0</v>
      </c>
      <c r="J101" s="351">
        <v>0</v>
      </c>
      <c r="K101" s="351">
        <v>0</v>
      </c>
      <c r="L101" s="383" t="s">
        <v>1492</v>
      </c>
    </row>
    <row r="102" spans="1:12" x14ac:dyDescent="0.3">
      <c r="A102" s="23" t="b">
        <v>1</v>
      </c>
      <c r="B102" s="391" t="s">
        <v>1493</v>
      </c>
      <c r="C102" s="351">
        <v>400102</v>
      </c>
      <c r="D102" s="351">
        <v>11</v>
      </c>
      <c r="E102" s="382">
        <v>171410013</v>
      </c>
      <c r="F102" s="351">
        <v>0</v>
      </c>
      <c r="G102" s="351">
        <v>0</v>
      </c>
      <c r="H102" s="351">
        <v>0</v>
      </c>
      <c r="I102" s="351">
        <v>0</v>
      </c>
      <c r="J102" s="351">
        <v>0</v>
      </c>
      <c r="K102" s="351">
        <v>0</v>
      </c>
      <c r="L102" s="383" t="s">
        <v>1493</v>
      </c>
    </row>
    <row r="103" spans="1:12" x14ac:dyDescent="0.3">
      <c r="A103" s="23" t="b">
        <v>1</v>
      </c>
      <c r="B103" s="391" t="s">
        <v>1494</v>
      </c>
      <c r="C103" s="351">
        <v>400102</v>
      </c>
      <c r="D103" s="351">
        <v>11</v>
      </c>
      <c r="E103" s="382">
        <v>171410021</v>
      </c>
      <c r="F103" s="351">
        <v>0</v>
      </c>
      <c r="G103" s="351">
        <v>0</v>
      </c>
      <c r="H103" s="351">
        <v>0</v>
      </c>
      <c r="I103" s="351">
        <v>0</v>
      </c>
      <c r="J103" s="351">
        <v>0</v>
      </c>
      <c r="K103" s="351">
        <v>0</v>
      </c>
      <c r="L103" s="383" t="s">
        <v>1494</v>
      </c>
    </row>
    <row r="104" spans="1:12" x14ac:dyDescent="0.3">
      <c r="A104" s="23" t="b">
        <v>1</v>
      </c>
      <c r="B104" s="391" t="s">
        <v>1495</v>
      </c>
      <c r="C104" s="351">
        <v>400102</v>
      </c>
      <c r="D104" s="351">
        <v>11</v>
      </c>
      <c r="E104" s="382">
        <v>171410022</v>
      </c>
      <c r="F104" s="351">
        <v>0</v>
      </c>
      <c r="G104" s="351">
        <v>0</v>
      </c>
      <c r="H104" s="351">
        <v>0</v>
      </c>
      <c r="I104" s="351">
        <v>0</v>
      </c>
      <c r="J104" s="351">
        <v>0</v>
      </c>
      <c r="K104" s="351">
        <v>0</v>
      </c>
      <c r="L104" s="383" t="s">
        <v>1495</v>
      </c>
    </row>
    <row r="105" spans="1:12" x14ac:dyDescent="0.3">
      <c r="A105" s="23" t="b">
        <v>1</v>
      </c>
      <c r="B105" s="391" t="s">
        <v>1483</v>
      </c>
      <c r="C105" s="351">
        <v>400102</v>
      </c>
      <c r="D105" s="351">
        <v>11</v>
      </c>
      <c r="E105" s="382">
        <v>171410023</v>
      </c>
      <c r="F105" s="351">
        <v>0</v>
      </c>
      <c r="G105" s="351">
        <v>0</v>
      </c>
      <c r="H105" s="351">
        <v>0</v>
      </c>
      <c r="I105" s="351">
        <v>0</v>
      </c>
      <c r="J105" s="351">
        <v>0</v>
      </c>
      <c r="K105" s="351">
        <v>0</v>
      </c>
      <c r="L105" s="383" t="s">
        <v>1483</v>
      </c>
    </row>
    <row r="106" spans="1:12" x14ac:dyDescent="0.3">
      <c r="A106" s="23" t="b">
        <v>1</v>
      </c>
      <c r="B106" s="391" t="s">
        <v>1501</v>
      </c>
      <c r="C106" s="351">
        <v>400102</v>
      </c>
      <c r="D106" s="351">
        <v>11</v>
      </c>
      <c r="E106" s="382">
        <v>171410031</v>
      </c>
      <c r="F106" s="351">
        <v>0</v>
      </c>
      <c r="G106" s="351">
        <v>0</v>
      </c>
      <c r="H106" s="351">
        <v>0</v>
      </c>
      <c r="I106" s="351">
        <v>0</v>
      </c>
      <c r="J106" s="351">
        <v>0</v>
      </c>
      <c r="K106" s="351">
        <v>0</v>
      </c>
      <c r="L106" s="383" t="s">
        <v>1501</v>
      </c>
    </row>
    <row r="107" spans="1:12" x14ac:dyDescent="0.3">
      <c r="A107" s="23" t="b">
        <v>1</v>
      </c>
      <c r="B107" s="391" t="s">
        <v>1496</v>
      </c>
      <c r="C107" s="351">
        <v>400102</v>
      </c>
      <c r="D107" s="351">
        <v>11</v>
      </c>
      <c r="E107" s="382">
        <v>171410032</v>
      </c>
      <c r="F107" s="351">
        <v>0</v>
      </c>
      <c r="G107" s="351">
        <v>0</v>
      </c>
      <c r="H107" s="351">
        <v>0</v>
      </c>
      <c r="I107" s="351">
        <v>0</v>
      </c>
      <c r="J107" s="351">
        <v>0</v>
      </c>
      <c r="K107" s="351">
        <v>0</v>
      </c>
      <c r="L107" s="383" t="s">
        <v>1496</v>
      </c>
    </row>
    <row r="108" spans="1:12" x14ac:dyDescent="0.3">
      <c r="A108" s="23" t="b">
        <v>1</v>
      </c>
      <c r="B108" s="391" t="s">
        <v>1497</v>
      </c>
      <c r="C108" s="351">
        <v>400102</v>
      </c>
      <c r="D108" s="351">
        <v>11</v>
      </c>
      <c r="E108" s="382">
        <v>171410033</v>
      </c>
      <c r="F108" s="351">
        <v>0</v>
      </c>
      <c r="G108" s="351">
        <v>0</v>
      </c>
      <c r="H108" s="351">
        <v>0</v>
      </c>
      <c r="I108" s="351">
        <v>0</v>
      </c>
      <c r="J108" s="351">
        <v>0</v>
      </c>
      <c r="K108" s="351">
        <v>0</v>
      </c>
      <c r="L108" s="383" t="s">
        <v>1497</v>
      </c>
    </row>
    <row r="109" spans="1:12" x14ac:dyDescent="0.3">
      <c r="A109" s="23" t="b">
        <v>1</v>
      </c>
      <c r="B109" s="391" t="s">
        <v>1499</v>
      </c>
      <c r="C109" s="351">
        <v>400102</v>
      </c>
      <c r="D109" s="351">
        <v>11</v>
      </c>
      <c r="E109" s="382">
        <v>171410042</v>
      </c>
      <c r="F109" s="351">
        <v>0</v>
      </c>
      <c r="G109" s="351">
        <v>0</v>
      </c>
      <c r="H109" s="351">
        <v>0</v>
      </c>
      <c r="I109" s="351">
        <v>0</v>
      </c>
      <c r="J109" s="351">
        <v>0</v>
      </c>
      <c r="K109" s="351">
        <v>0</v>
      </c>
      <c r="L109" s="383" t="s">
        <v>1499</v>
      </c>
    </row>
    <row r="110" spans="1:12" x14ac:dyDescent="0.3">
      <c r="A110" s="23" t="b">
        <v>1</v>
      </c>
      <c r="B110" s="391" t="s">
        <v>1500</v>
      </c>
      <c r="C110" s="351">
        <v>400102</v>
      </c>
      <c r="D110" s="351">
        <v>11</v>
      </c>
      <c r="E110" s="382">
        <v>171410043</v>
      </c>
      <c r="F110" s="351">
        <v>0</v>
      </c>
      <c r="G110" s="351">
        <v>0</v>
      </c>
      <c r="H110" s="351">
        <v>0</v>
      </c>
      <c r="I110" s="351">
        <v>0</v>
      </c>
      <c r="J110" s="351">
        <v>0</v>
      </c>
      <c r="K110" s="351">
        <v>0</v>
      </c>
      <c r="L110" s="383" t="s">
        <v>1500</v>
      </c>
    </row>
    <row r="111" spans="1:12" x14ac:dyDescent="0.3">
      <c r="A111" s="23" t="b">
        <v>1</v>
      </c>
      <c r="B111" s="391" t="s">
        <v>1498</v>
      </c>
      <c r="C111" s="350">
        <v>400103</v>
      </c>
      <c r="D111" s="350">
        <v>11</v>
      </c>
      <c r="E111" s="380">
        <v>171410041</v>
      </c>
      <c r="F111" s="350">
        <v>0</v>
      </c>
      <c r="G111" s="350">
        <v>0</v>
      </c>
      <c r="H111" s="350">
        <v>0</v>
      </c>
      <c r="I111" s="350">
        <v>0</v>
      </c>
      <c r="J111" s="350">
        <v>0</v>
      </c>
      <c r="K111" s="350">
        <v>0</v>
      </c>
      <c r="L111" s="381" t="s">
        <v>1498</v>
      </c>
    </row>
    <row r="112" spans="1:12" x14ac:dyDescent="0.3">
      <c r="A112" s="23" t="b">
        <v>1</v>
      </c>
      <c r="B112" s="391" t="s">
        <v>1499</v>
      </c>
      <c r="C112" s="350">
        <v>400103</v>
      </c>
      <c r="D112" s="350">
        <v>11</v>
      </c>
      <c r="E112" s="380">
        <v>171410042</v>
      </c>
      <c r="F112" s="350">
        <v>0</v>
      </c>
      <c r="G112" s="350">
        <v>0</v>
      </c>
      <c r="H112" s="350">
        <v>0</v>
      </c>
      <c r="I112" s="350">
        <v>0</v>
      </c>
      <c r="J112" s="350">
        <v>0</v>
      </c>
      <c r="K112" s="350">
        <v>0</v>
      </c>
      <c r="L112" s="381" t="s">
        <v>1499</v>
      </c>
    </row>
    <row r="113" spans="1:12" x14ac:dyDescent="0.3">
      <c r="A113" s="23" t="b">
        <v>1</v>
      </c>
      <c r="B113" s="392" t="s">
        <v>1467</v>
      </c>
      <c r="C113" s="352">
        <v>400104</v>
      </c>
      <c r="D113" s="352">
        <v>11</v>
      </c>
      <c r="E113" s="385">
        <v>171410050</v>
      </c>
      <c r="F113" s="351">
        <v>0</v>
      </c>
      <c r="G113" s="351">
        <v>0</v>
      </c>
      <c r="H113" s="351">
        <v>0</v>
      </c>
      <c r="I113" s="351">
        <v>0</v>
      </c>
      <c r="J113" s="351">
        <v>0</v>
      </c>
      <c r="K113" s="351">
        <v>0</v>
      </c>
      <c r="L113" s="386" t="s">
        <v>1467</v>
      </c>
    </row>
    <row r="114" spans="1:12" x14ac:dyDescent="0.3">
      <c r="A114" s="23" t="b">
        <v>1</v>
      </c>
      <c r="B114" s="391" t="s">
        <v>1483</v>
      </c>
      <c r="C114" s="350">
        <v>400105</v>
      </c>
      <c r="D114" s="350">
        <v>11</v>
      </c>
      <c r="E114" s="380">
        <v>171410023</v>
      </c>
      <c r="F114" s="350">
        <v>0</v>
      </c>
      <c r="G114" s="350">
        <v>0</v>
      </c>
      <c r="H114" s="350">
        <v>0</v>
      </c>
      <c r="I114" s="350">
        <v>0</v>
      </c>
      <c r="J114" s="350">
        <v>0</v>
      </c>
      <c r="K114" s="350">
        <v>0</v>
      </c>
      <c r="L114" s="381" t="s">
        <v>1483</v>
      </c>
    </row>
    <row r="115" spans="1:12" x14ac:dyDescent="0.3">
      <c r="A115" s="23" t="b">
        <v>1</v>
      </c>
      <c r="B115" s="391" t="s">
        <v>1501</v>
      </c>
      <c r="C115" s="350">
        <v>400105</v>
      </c>
      <c r="D115" s="350">
        <v>11</v>
      </c>
      <c r="E115" s="380">
        <v>171410031</v>
      </c>
      <c r="F115" s="350">
        <v>0</v>
      </c>
      <c r="G115" s="350">
        <v>0</v>
      </c>
      <c r="H115" s="350">
        <v>0</v>
      </c>
      <c r="I115" s="350">
        <v>0</v>
      </c>
      <c r="J115" s="350">
        <v>0</v>
      </c>
      <c r="K115" s="350">
        <v>0</v>
      </c>
      <c r="L115" s="381" t="s">
        <v>1501</v>
      </c>
    </row>
    <row r="116" spans="1:12" x14ac:dyDescent="0.3">
      <c r="A116" s="23" t="b">
        <v>1</v>
      </c>
      <c r="B116" s="391" t="s">
        <v>1496</v>
      </c>
      <c r="C116" s="350">
        <v>400105</v>
      </c>
      <c r="D116" s="350">
        <v>11</v>
      </c>
      <c r="E116" s="380">
        <v>171410032</v>
      </c>
      <c r="F116" s="350">
        <v>0</v>
      </c>
      <c r="G116" s="350">
        <v>0</v>
      </c>
      <c r="H116" s="350">
        <v>0</v>
      </c>
      <c r="I116" s="350">
        <v>0</v>
      </c>
      <c r="J116" s="350">
        <v>0</v>
      </c>
      <c r="K116" s="350">
        <v>0</v>
      </c>
      <c r="L116" s="381" t="s">
        <v>1496</v>
      </c>
    </row>
    <row r="117" spans="1:12" x14ac:dyDescent="0.3">
      <c r="A117" s="23" t="b">
        <v>1</v>
      </c>
      <c r="B117" s="391" t="s">
        <v>1497</v>
      </c>
      <c r="C117" s="350">
        <v>400105</v>
      </c>
      <c r="D117" s="350">
        <v>11</v>
      </c>
      <c r="E117" s="380">
        <v>171410033</v>
      </c>
      <c r="F117" s="350">
        <v>0</v>
      </c>
      <c r="G117" s="350">
        <v>0</v>
      </c>
      <c r="H117" s="350">
        <v>0</v>
      </c>
      <c r="I117" s="350">
        <v>0</v>
      </c>
      <c r="J117" s="350">
        <v>0</v>
      </c>
      <c r="K117" s="350">
        <v>0</v>
      </c>
      <c r="L117" s="381" t="s">
        <v>1497</v>
      </c>
    </row>
    <row r="118" spans="1:12" x14ac:dyDescent="0.3">
      <c r="A118" s="23" t="b">
        <v>1</v>
      </c>
      <c r="B118" s="391" t="s">
        <v>1500</v>
      </c>
      <c r="C118" s="350">
        <v>400105</v>
      </c>
      <c r="D118" s="350">
        <v>11</v>
      </c>
      <c r="E118" s="380">
        <v>171410043</v>
      </c>
      <c r="F118" s="350">
        <v>0</v>
      </c>
      <c r="G118" s="350">
        <v>0</v>
      </c>
      <c r="H118" s="350">
        <v>0</v>
      </c>
      <c r="I118" s="350">
        <v>0</v>
      </c>
      <c r="J118" s="350">
        <v>0</v>
      </c>
      <c r="K118" s="350">
        <v>0</v>
      </c>
      <c r="L118" s="381" t="s">
        <v>1500</v>
      </c>
    </row>
    <row r="119" spans="1:12" x14ac:dyDescent="0.3">
      <c r="A119" s="23" t="b">
        <v>1</v>
      </c>
      <c r="B119" s="391" t="s">
        <v>1483</v>
      </c>
      <c r="C119" s="351">
        <v>400106</v>
      </c>
      <c r="D119" s="351">
        <v>11</v>
      </c>
      <c r="E119" s="382">
        <v>171410023</v>
      </c>
      <c r="F119" s="351">
        <v>0</v>
      </c>
      <c r="G119" s="351">
        <v>0</v>
      </c>
      <c r="H119" s="351">
        <v>0</v>
      </c>
      <c r="I119" s="351">
        <v>0</v>
      </c>
      <c r="J119" s="351">
        <v>0</v>
      </c>
      <c r="K119" s="351">
        <v>0</v>
      </c>
      <c r="L119" s="383" t="s">
        <v>1483</v>
      </c>
    </row>
    <row r="120" spans="1:12" x14ac:dyDescent="0.3">
      <c r="A120" s="23" t="b">
        <v>1</v>
      </c>
      <c r="B120" s="391" t="s">
        <v>1501</v>
      </c>
      <c r="C120" s="351">
        <v>400106</v>
      </c>
      <c r="D120" s="351">
        <v>11</v>
      </c>
      <c r="E120" s="382">
        <v>171410031</v>
      </c>
      <c r="F120" s="351">
        <v>0</v>
      </c>
      <c r="G120" s="351">
        <v>0</v>
      </c>
      <c r="H120" s="351">
        <v>0</v>
      </c>
      <c r="I120" s="351">
        <v>0</v>
      </c>
      <c r="J120" s="351">
        <v>0</v>
      </c>
      <c r="K120" s="351">
        <v>0</v>
      </c>
      <c r="L120" s="383" t="s">
        <v>1501</v>
      </c>
    </row>
    <row r="121" spans="1:12" x14ac:dyDescent="0.3">
      <c r="A121" s="23" t="b">
        <v>1</v>
      </c>
      <c r="B121" s="391" t="s">
        <v>1496</v>
      </c>
      <c r="C121" s="351">
        <v>400106</v>
      </c>
      <c r="D121" s="351">
        <v>11</v>
      </c>
      <c r="E121" s="382">
        <v>171410032</v>
      </c>
      <c r="F121" s="351">
        <v>0</v>
      </c>
      <c r="G121" s="351">
        <v>0</v>
      </c>
      <c r="H121" s="351">
        <v>0</v>
      </c>
      <c r="I121" s="351">
        <v>0</v>
      </c>
      <c r="J121" s="351">
        <v>0</v>
      </c>
      <c r="K121" s="351">
        <v>0</v>
      </c>
      <c r="L121" s="383" t="s">
        <v>1496</v>
      </c>
    </row>
    <row r="122" spans="1:12" x14ac:dyDescent="0.3">
      <c r="A122" s="23" t="b">
        <v>1</v>
      </c>
      <c r="B122" s="391" t="s">
        <v>1497</v>
      </c>
      <c r="C122" s="351">
        <v>400106</v>
      </c>
      <c r="D122" s="351">
        <v>11</v>
      </c>
      <c r="E122" s="382">
        <v>171410033</v>
      </c>
      <c r="F122" s="351">
        <v>0</v>
      </c>
      <c r="G122" s="351">
        <v>0</v>
      </c>
      <c r="H122" s="351">
        <v>0</v>
      </c>
      <c r="I122" s="351">
        <v>0</v>
      </c>
      <c r="J122" s="351">
        <v>0</v>
      </c>
      <c r="K122" s="351">
        <v>0</v>
      </c>
      <c r="L122" s="383" t="s">
        <v>1497</v>
      </c>
    </row>
    <row r="123" spans="1:12" x14ac:dyDescent="0.3">
      <c r="A123" s="23" t="b">
        <v>1</v>
      </c>
      <c r="B123" s="391" t="s">
        <v>1500</v>
      </c>
      <c r="C123" s="351">
        <v>400106</v>
      </c>
      <c r="D123" s="351">
        <v>11</v>
      </c>
      <c r="E123" s="382">
        <v>171410043</v>
      </c>
      <c r="F123" s="351">
        <v>0</v>
      </c>
      <c r="G123" s="351">
        <v>0</v>
      </c>
      <c r="H123" s="351">
        <v>0</v>
      </c>
      <c r="I123" s="351">
        <v>0</v>
      </c>
      <c r="J123" s="351">
        <v>0</v>
      </c>
      <c r="K123" s="351">
        <v>0</v>
      </c>
      <c r="L123" s="383" t="s">
        <v>1500</v>
      </c>
    </row>
    <row r="124" spans="1:12" x14ac:dyDescent="0.3">
      <c r="A124" s="23" t="b">
        <v>1</v>
      </c>
      <c r="B124" s="391" t="s">
        <v>1499</v>
      </c>
      <c r="C124" s="350">
        <v>400107</v>
      </c>
      <c r="D124" s="350">
        <v>11</v>
      </c>
      <c r="E124" s="380">
        <v>171410042</v>
      </c>
      <c r="F124" s="350">
        <v>0</v>
      </c>
      <c r="G124" s="350">
        <v>0</v>
      </c>
      <c r="H124" s="350">
        <v>0</v>
      </c>
      <c r="I124" s="350">
        <v>0</v>
      </c>
      <c r="J124" s="350">
        <v>0</v>
      </c>
      <c r="K124" s="350">
        <v>0</v>
      </c>
      <c r="L124" s="381" t="s">
        <v>1499</v>
      </c>
    </row>
    <row r="125" spans="1:12" x14ac:dyDescent="0.3">
      <c r="A125" s="23" t="b">
        <v>1</v>
      </c>
      <c r="B125" s="391" t="s">
        <v>1500</v>
      </c>
      <c r="C125" s="351">
        <v>400108</v>
      </c>
      <c r="D125" s="351">
        <v>11</v>
      </c>
      <c r="E125" s="382">
        <v>171410043</v>
      </c>
      <c r="F125" s="351">
        <v>0</v>
      </c>
      <c r="G125" s="351">
        <v>0</v>
      </c>
      <c r="H125" s="351">
        <v>0</v>
      </c>
      <c r="I125" s="351">
        <v>0</v>
      </c>
      <c r="J125" s="351">
        <v>0</v>
      </c>
      <c r="K125" s="351">
        <v>0</v>
      </c>
      <c r="L125" s="383" t="s">
        <v>1500</v>
      </c>
    </row>
    <row r="126" spans="1:12" x14ac:dyDescent="0.3">
      <c r="A126" s="23" t="b">
        <v>1</v>
      </c>
      <c r="B126" s="353" t="s">
        <v>1541</v>
      </c>
      <c r="C126" s="354">
        <v>510101</v>
      </c>
      <c r="D126" s="353">
        <v>12</v>
      </c>
      <c r="E126" s="355">
        <v>0</v>
      </c>
      <c r="F126" s="393" t="s">
        <v>343</v>
      </c>
      <c r="G126" s="355">
        <v>0</v>
      </c>
      <c r="H126" s="355">
        <v>0</v>
      </c>
      <c r="I126" s="355">
        <v>0</v>
      </c>
      <c r="J126" s="355">
        <v>0</v>
      </c>
      <c r="K126" s="355">
        <v>0</v>
      </c>
      <c r="L126" s="353" t="s">
        <v>1504</v>
      </c>
    </row>
    <row r="127" spans="1:12" x14ac:dyDescent="0.3">
      <c r="A127" s="23" t="b">
        <v>1</v>
      </c>
      <c r="B127" s="353" t="s">
        <v>1504</v>
      </c>
      <c r="C127" s="354">
        <v>510102</v>
      </c>
      <c r="D127" s="353">
        <v>12</v>
      </c>
      <c r="E127" s="355">
        <v>0</v>
      </c>
      <c r="F127" s="394" t="s">
        <v>1074</v>
      </c>
      <c r="G127" s="355">
        <v>0</v>
      </c>
      <c r="H127" s="355">
        <v>0</v>
      </c>
      <c r="I127" s="355">
        <v>0</v>
      </c>
      <c r="J127" s="355">
        <v>0</v>
      </c>
      <c r="K127" s="355">
        <v>0</v>
      </c>
      <c r="L127" s="353" t="s">
        <v>1504</v>
      </c>
    </row>
    <row r="128" spans="1:12" x14ac:dyDescent="0.3">
      <c r="A128" s="23" t="b">
        <v>1</v>
      </c>
      <c r="B128" s="353" t="s">
        <v>1503</v>
      </c>
      <c r="C128" s="354">
        <v>510201</v>
      </c>
      <c r="D128" s="353">
        <v>12</v>
      </c>
      <c r="E128" s="355">
        <v>0</v>
      </c>
      <c r="F128" s="393" t="s">
        <v>343</v>
      </c>
      <c r="G128" s="355">
        <v>0</v>
      </c>
      <c r="H128" s="355">
        <v>0</v>
      </c>
      <c r="I128" s="355">
        <v>0</v>
      </c>
      <c r="J128" s="355">
        <v>0</v>
      </c>
      <c r="K128" s="355">
        <v>0</v>
      </c>
      <c r="L128" s="353" t="s">
        <v>1503</v>
      </c>
    </row>
    <row r="129" spans="1:12" x14ac:dyDescent="0.3">
      <c r="A129" s="23" t="b">
        <v>1</v>
      </c>
      <c r="B129" s="353" t="s">
        <v>1503</v>
      </c>
      <c r="C129" s="354">
        <v>510202</v>
      </c>
      <c r="D129" s="353">
        <v>12</v>
      </c>
      <c r="E129" s="355">
        <v>0</v>
      </c>
      <c r="F129" s="394" t="s">
        <v>1074</v>
      </c>
      <c r="G129" s="355">
        <v>0</v>
      </c>
      <c r="H129" s="355">
        <v>0</v>
      </c>
      <c r="I129" s="355">
        <v>0</v>
      </c>
      <c r="J129" s="355">
        <v>0</v>
      </c>
      <c r="K129" s="355">
        <v>0</v>
      </c>
      <c r="L129" s="353" t="s">
        <v>1503</v>
      </c>
    </row>
    <row r="130" spans="1:12" x14ac:dyDescent="0.3">
      <c r="A130" s="23" t="b">
        <v>1</v>
      </c>
      <c r="B130" s="353" t="s">
        <v>1539</v>
      </c>
      <c r="C130" s="354">
        <v>520101</v>
      </c>
      <c r="D130" s="353">
        <v>12</v>
      </c>
      <c r="E130" s="355">
        <v>0</v>
      </c>
      <c r="F130" s="393" t="s">
        <v>343</v>
      </c>
      <c r="G130" s="355">
        <v>0</v>
      </c>
      <c r="H130" s="355">
        <v>0</v>
      </c>
      <c r="I130" s="355">
        <v>0</v>
      </c>
      <c r="J130" s="355">
        <v>0</v>
      </c>
      <c r="K130" s="355">
        <v>0</v>
      </c>
      <c r="L130" s="353" t="s">
        <v>1539</v>
      </c>
    </row>
    <row r="131" spans="1:12" x14ac:dyDescent="0.3">
      <c r="A131" s="23" t="b">
        <v>1</v>
      </c>
      <c r="B131" s="353" t="s">
        <v>1539</v>
      </c>
      <c r="C131" s="354">
        <v>520102</v>
      </c>
      <c r="D131" s="353">
        <v>12</v>
      </c>
      <c r="E131" s="355">
        <v>0</v>
      </c>
      <c r="F131" s="394" t="s">
        <v>1074</v>
      </c>
      <c r="G131" s="355">
        <v>0</v>
      </c>
      <c r="H131" s="355">
        <v>0</v>
      </c>
      <c r="I131" s="355">
        <v>0</v>
      </c>
      <c r="J131" s="355">
        <v>0</v>
      </c>
      <c r="K131" s="355">
        <v>0</v>
      </c>
      <c r="L131" s="353" t="s">
        <v>1539</v>
      </c>
    </row>
    <row r="132" spans="1:12" x14ac:dyDescent="0.3">
      <c r="A132" s="23" t="b">
        <v>1</v>
      </c>
      <c r="B132" s="353" t="s">
        <v>1540</v>
      </c>
      <c r="C132" s="354">
        <v>520201</v>
      </c>
      <c r="D132" s="353">
        <v>12</v>
      </c>
      <c r="E132" s="355">
        <v>0</v>
      </c>
      <c r="F132" s="393" t="s">
        <v>343</v>
      </c>
      <c r="G132" s="355">
        <v>0</v>
      </c>
      <c r="H132" s="355">
        <v>0</v>
      </c>
      <c r="I132" s="355">
        <v>0</v>
      </c>
      <c r="J132" s="355">
        <v>0</v>
      </c>
      <c r="K132" s="355">
        <v>0</v>
      </c>
      <c r="L132" s="353" t="s">
        <v>1540</v>
      </c>
    </row>
    <row r="133" spans="1:12" x14ac:dyDescent="0.3">
      <c r="A133" s="23" t="b">
        <v>1</v>
      </c>
      <c r="B133" s="353" t="s">
        <v>1540</v>
      </c>
      <c r="C133" s="354">
        <v>520202</v>
      </c>
      <c r="D133" s="353">
        <v>12</v>
      </c>
      <c r="E133" s="355">
        <v>0</v>
      </c>
      <c r="F133" s="394" t="s">
        <v>1074</v>
      </c>
      <c r="G133" s="355">
        <v>0</v>
      </c>
      <c r="H133" s="355">
        <v>0</v>
      </c>
      <c r="I133" s="355">
        <v>0</v>
      </c>
      <c r="J133" s="355">
        <v>0</v>
      </c>
      <c r="K133" s="355">
        <v>0</v>
      </c>
      <c r="L133" s="353" t="s">
        <v>1540</v>
      </c>
    </row>
    <row r="134" spans="1:12" x14ac:dyDescent="0.3">
      <c r="A134" s="23" t="b">
        <v>1</v>
      </c>
      <c r="B134" s="353"/>
      <c r="C134" s="353"/>
      <c r="D134" s="353"/>
      <c r="E134" s="353"/>
      <c r="F134" s="353"/>
      <c r="G134" s="353"/>
      <c r="H134" s="353"/>
      <c r="I134" s="353"/>
      <c r="J134" s="353"/>
      <c r="K134" s="353"/>
      <c r="L134" s="353"/>
    </row>
    <row r="135" spans="1:12" x14ac:dyDescent="0.3">
      <c r="A135" s="23" t="b">
        <v>1</v>
      </c>
      <c r="B135" s="353"/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</row>
    <row r="136" spans="1:12" x14ac:dyDescent="0.3">
      <c r="A136" s="23" t="b">
        <v>1</v>
      </c>
      <c r="B136" s="353"/>
      <c r="C136" s="353"/>
      <c r="D136" s="353"/>
      <c r="E136" s="353"/>
      <c r="F136" s="353"/>
      <c r="G136" s="353"/>
      <c r="H136" s="353"/>
      <c r="I136" s="353"/>
      <c r="J136" s="353"/>
      <c r="K136" s="353"/>
      <c r="L136" s="353"/>
    </row>
    <row r="137" spans="1:12" x14ac:dyDescent="0.3">
      <c r="A137" s="23" t="b">
        <v>1</v>
      </c>
      <c r="B137" s="353"/>
      <c r="C137" s="353"/>
      <c r="D137" s="353"/>
      <c r="E137" s="353"/>
      <c r="F137" s="353"/>
      <c r="G137" s="353"/>
      <c r="H137" s="353"/>
      <c r="I137" s="353"/>
      <c r="J137" s="353"/>
      <c r="K137" s="353"/>
      <c r="L137" s="353"/>
    </row>
    <row r="138" spans="1:12" x14ac:dyDescent="0.3">
      <c r="A138" s="23" t="b">
        <v>1</v>
      </c>
      <c r="B138" s="353"/>
      <c r="C138" s="353"/>
      <c r="D138" s="353"/>
      <c r="E138" s="353"/>
      <c r="F138" s="353"/>
      <c r="G138" s="353"/>
      <c r="H138" s="353"/>
      <c r="I138" s="353"/>
      <c r="J138" s="353"/>
      <c r="K138" s="353"/>
      <c r="L138" s="353"/>
    </row>
    <row r="139" spans="1:12" x14ac:dyDescent="0.3">
      <c r="B139" s="356"/>
      <c r="C139" s="356"/>
      <c r="D139" s="356"/>
      <c r="E139" s="356"/>
      <c r="F139" s="356"/>
      <c r="G139" s="356"/>
      <c r="H139" s="356"/>
      <c r="I139" s="356"/>
      <c r="J139" s="356"/>
      <c r="K139" s="356"/>
      <c r="L139" s="356"/>
    </row>
    <row r="140" spans="1:12" x14ac:dyDescent="0.3">
      <c r="B140" s="356"/>
      <c r="C140" s="356"/>
      <c r="D140" s="356"/>
      <c r="E140" s="356"/>
      <c r="F140" s="356"/>
      <c r="G140" s="356"/>
      <c r="H140" s="356"/>
      <c r="I140" s="356"/>
      <c r="J140" s="356"/>
      <c r="K140" s="356"/>
      <c r="L140" s="356"/>
    </row>
    <row r="145" spans="1:10" x14ac:dyDescent="0.3">
      <c r="A145" s="357" t="s">
        <v>817</v>
      </c>
      <c r="B145" s="357"/>
      <c r="C145" s="357"/>
      <c r="D145" s="357"/>
      <c r="E145" s="357"/>
      <c r="F145" s="357"/>
      <c r="G145" s="357"/>
      <c r="H145" s="357"/>
    </row>
    <row r="147" spans="1:10" x14ac:dyDescent="0.3">
      <c r="A147" s="358" t="s">
        <v>808</v>
      </c>
    </row>
    <row r="148" spans="1:10" x14ac:dyDescent="0.3">
      <c r="A148" s="358" t="s">
        <v>809</v>
      </c>
      <c r="B148" s="395"/>
    </row>
    <row r="149" spans="1:10" ht="12.75" thickBot="1" x14ac:dyDescent="0.35">
      <c r="H149" s="23" t="s">
        <v>3</v>
      </c>
    </row>
    <row r="150" spans="1:10" ht="12.75" thickBot="1" x14ac:dyDescent="0.35">
      <c r="B150" s="359"/>
      <c r="C150" s="348" t="s">
        <v>1543</v>
      </c>
      <c r="D150" s="348" t="s">
        <v>1550</v>
      </c>
      <c r="E150" s="348" t="s">
        <v>1551</v>
      </c>
      <c r="F150" s="348" t="s">
        <v>1552</v>
      </c>
      <c r="G150" s="348" t="s">
        <v>1553</v>
      </c>
      <c r="H150" s="349" t="s">
        <v>1554</v>
      </c>
      <c r="I150" s="360"/>
    </row>
    <row r="151" spans="1:10" x14ac:dyDescent="0.3">
      <c r="B151" s="361" t="s">
        <v>4</v>
      </c>
      <c r="C151" s="362">
        <v>21</v>
      </c>
      <c r="D151" s="362">
        <v>10</v>
      </c>
      <c r="E151" s="362">
        <v>5</v>
      </c>
      <c r="F151" s="362">
        <v>3</v>
      </c>
      <c r="G151" s="362">
        <v>0</v>
      </c>
      <c r="H151" s="363">
        <v>50</v>
      </c>
      <c r="I151" s="363"/>
      <c r="J151" s="23" t="s">
        <v>1558</v>
      </c>
    </row>
    <row r="152" spans="1:10" ht="12.75" thickBot="1" x14ac:dyDescent="0.35">
      <c r="B152" s="364"/>
      <c r="C152" s="365" t="s">
        <v>5</v>
      </c>
      <c r="D152" s="365" t="s">
        <v>6</v>
      </c>
      <c r="E152" s="365" t="s">
        <v>7</v>
      </c>
      <c r="F152" s="365" t="s">
        <v>1555</v>
      </c>
      <c r="G152" s="365" t="s">
        <v>1561</v>
      </c>
      <c r="H152" s="366" t="s">
        <v>8</v>
      </c>
      <c r="I152" s="366"/>
    </row>
    <row r="153" spans="1:10" x14ac:dyDescent="0.3">
      <c r="B153" s="367" t="s">
        <v>15</v>
      </c>
      <c r="C153" s="356">
        <v>22</v>
      </c>
      <c r="D153" s="356">
        <v>5</v>
      </c>
      <c r="E153" s="356">
        <v>3</v>
      </c>
      <c r="F153" s="356">
        <v>5</v>
      </c>
      <c r="G153" s="137">
        <v>100201003</v>
      </c>
      <c r="H153" s="368">
        <v>50</v>
      </c>
      <c r="I153" s="368"/>
      <c r="J153" s="23" t="s">
        <v>1557</v>
      </c>
    </row>
    <row r="154" spans="1:10" ht="12.75" thickBot="1" x14ac:dyDescent="0.35">
      <c r="B154" s="364"/>
      <c r="C154" s="365" t="s">
        <v>5</v>
      </c>
      <c r="D154" s="365" t="s">
        <v>16</v>
      </c>
      <c r="E154" s="365" t="s">
        <v>17</v>
      </c>
      <c r="F154" s="365" t="s">
        <v>1556</v>
      </c>
      <c r="G154" s="365" t="s">
        <v>18</v>
      </c>
      <c r="H154" s="366" t="s">
        <v>19</v>
      </c>
      <c r="I154" s="366"/>
    </row>
    <row r="155" spans="1:10" x14ac:dyDescent="0.3">
      <c r="B155" s="369" t="s">
        <v>9</v>
      </c>
      <c r="C155" s="362">
        <v>23</v>
      </c>
      <c r="D155" s="362">
        <v>10</v>
      </c>
      <c r="E155" s="362">
        <v>3</v>
      </c>
      <c r="F155" s="362">
        <v>2</v>
      </c>
      <c r="G155" s="362">
        <v>10000</v>
      </c>
      <c r="H155" s="362">
        <v>100</v>
      </c>
      <c r="I155" s="363"/>
      <c r="J155" s="23" t="s">
        <v>1566</v>
      </c>
    </row>
    <row r="156" spans="1:10" x14ac:dyDescent="0.3">
      <c r="B156" s="370"/>
      <c r="C156" s="371" t="s">
        <v>10</v>
      </c>
      <c r="D156" s="372"/>
      <c r="E156" s="372"/>
      <c r="F156" s="372"/>
      <c r="G156" s="372"/>
      <c r="H156" s="372"/>
      <c r="I156" s="373"/>
      <c r="J156" s="23" t="s">
        <v>1563</v>
      </c>
    </row>
    <row r="157" spans="1:10" x14ac:dyDescent="0.3">
      <c r="B157" s="370"/>
      <c r="C157" s="372"/>
      <c r="D157" s="372"/>
      <c r="E157" s="372"/>
      <c r="F157" s="372"/>
      <c r="G157" s="372"/>
      <c r="H157" s="372"/>
      <c r="I157" s="373"/>
    </row>
    <row r="158" spans="1:10" ht="12.75" thickBot="1" x14ac:dyDescent="0.35">
      <c r="B158" s="374"/>
      <c r="C158" s="365" t="s">
        <v>5</v>
      </c>
      <c r="D158" s="365" t="s">
        <v>11</v>
      </c>
      <c r="E158" s="365" t="s">
        <v>12</v>
      </c>
      <c r="F158" s="365" t="s">
        <v>1562</v>
      </c>
      <c r="G158" s="365" t="s">
        <v>13</v>
      </c>
      <c r="H158" s="366" t="s">
        <v>14</v>
      </c>
      <c r="I158" s="366"/>
    </row>
  </sheetData>
  <mergeCells count="4">
    <mergeCell ref="B153:B154"/>
    <mergeCell ref="B151:B152"/>
    <mergeCell ref="B155:B158"/>
    <mergeCell ref="C156:I15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B2:D36"/>
  <sheetViews>
    <sheetView workbookViewId="0">
      <selection activeCell="B35" sqref="B35"/>
    </sheetView>
  </sheetViews>
  <sheetFormatPr defaultRowHeight="16.5" x14ac:dyDescent="0.3"/>
  <cols>
    <col min="1" max="1" width="2.875" style="11" customWidth="1"/>
    <col min="2" max="2" width="18.375" style="11" customWidth="1"/>
    <col min="3" max="3" width="90.625" style="11" customWidth="1"/>
    <col min="4" max="256" width="9" style="11"/>
    <col min="257" max="257" width="2.875" style="11" customWidth="1"/>
    <col min="258" max="258" width="18.375" style="11" customWidth="1"/>
    <col min="259" max="259" width="85.25" style="11" customWidth="1"/>
    <col min="260" max="512" width="9" style="11"/>
    <col min="513" max="513" width="2.875" style="11" customWidth="1"/>
    <col min="514" max="514" width="18.375" style="11" customWidth="1"/>
    <col min="515" max="515" width="85.25" style="11" customWidth="1"/>
    <col min="516" max="768" width="9" style="11"/>
    <col min="769" max="769" width="2.875" style="11" customWidth="1"/>
    <col min="770" max="770" width="18.375" style="11" customWidth="1"/>
    <col min="771" max="771" width="85.25" style="11" customWidth="1"/>
    <col min="772" max="1024" width="9" style="11"/>
    <col min="1025" max="1025" width="2.875" style="11" customWidth="1"/>
    <col min="1026" max="1026" width="18.375" style="11" customWidth="1"/>
    <col min="1027" max="1027" width="85.25" style="11" customWidth="1"/>
    <col min="1028" max="1280" width="9" style="11"/>
    <col min="1281" max="1281" width="2.875" style="11" customWidth="1"/>
    <col min="1282" max="1282" width="18.375" style="11" customWidth="1"/>
    <col min="1283" max="1283" width="85.25" style="11" customWidth="1"/>
    <col min="1284" max="1536" width="9" style="11"/>
    <col min="1537" max="1537" width="2.875" style="11" customWidth="1"/>
    <col min="1538" max="1538" width="18.375" style="11" customWidth="1"/>
    <col min="1539" max="1539" width="85.25" style="11" customWidth="1"/>
    <col min="1540" max="1792" width="9" style="11"/>
    <col min="1793" max="1793" width="2.875" style="11" customWidth="1"/>
    <col min="1794" max="1794" width="18.375" style="11" customWidth="1"/>
    <col min="1795" max="1795" width="85.25" style="11" customWidth="1"/>
    <col min="1796" max="2048" width="9" style="11"/>
    <col min="2049" max="2049" width="2.875" style="11" customWidth="1"/>
    <col min="2050" max="2050" width="18.375" style="11" customWidth="1"/>
    <col min="2051" max="2051" width="85.25" style="11" customWidth="1"/>
    <col min="2052" max="2304" width="9" style="11"/>
    <col min="2305" max="2305" width="2.875" style="11" customWidth="1"/>
    <col min="2306" max="2306" width="18.375" style="11" customWidth="1"/>
    <col min="2307" max="2307" width="85.25" style="11" customWidth="1"/>
    <col min="2308" max="2560" width="9" style="11"/>
    <col min="2561" max="2561" width="2.875" style="11" customWidth="1"/>
    <col min="2562" max="2562" width="18.375" style="11" customWidth="1"/>
    <col min="2563" max="2563" width="85.25" style="11" customWidth="1"/>
    <col min="2564" max="2816" width="9" style="11"/>
    <col min="2817" max="2817" width="2.875" style="11" customWidth="1"/>
    <col min="2818" max="2818" width="18.375" style="11" customWidth="1"/>
    <col min="2819" max="2819" width="85.25" style="11" customWidth="1"/>
    <col min="2820" max="3072" width="9" style="11"/>
    <col min="3073" max="3073" width="2.875" style="11" customWidth="1"/>
    <col min="3074" max="3074" width="18.375" style="11" customWidth="1"/>
    <col min="3075" max="3075" width="85.25" style="11" customWidth="1"/>
    <col min="3076" max="3328" width="9" style="11"/>
    <col min="3329" max="3329" width="2.875" style="11" customWidth="1"/>
    <col min="3330" max="3330" width="18.375" style="11" customWidth="1"/>
    <col min="3331" max="3331" width="85.25" style="11" customWidth="1"/>
    <col min="3332" max="3584" width="9" style="11"/>
    <col min="3585" max="3585" width="2.875" style="11" customWidth="1"/>
    <col min="3586" max="3586" width="18.375" style="11" customWidth="1"/>
    <col min="3587" max="3587" width="85.25" style="11" customWidth="1"/>
    <col min="3588" max="3840" width="9" style="11"/>
    <col min="3841" max="3841" width="2.875" style="11" customWidth="1"/>
    <col min="3842" max="3842" width="18.375" style="11" customWidth="1"/>
    <col min="3843" max="3843" width="85.25" style="11" customWidth="1"/>
    <col min="3844" max="4096" width="9" style="11"/>
    <col min="4097" max="4097" width="2.875" style="11" customWidth="1"/>
    <col min="4098" max="4098" width="18.375" style="11" customWidth="1"/>
    <col min="4099" max="4099" width="85.25" style="11" customWidth="1"/>
    <col min="4100" max="4352" width="9" style="11"/>
    <col min="4353" max="4353" width="2.875" style="11" customWidth="1"/>
    <col min="4354" max="4354" width="18.375" style="11" customWidth="1"/>
    <col min="4355" max="4355" width="85.25" style="11" customWidth="1"/>
    <col min="4356" max="4608" width="9" style="11"/>
    <col min="4609" max="4609" width="2.875" style="11" customWidth="1"/>
    <col min="4610" max="4610" width="18.375" style="11" customWidth="1"/>
    <col min="4611" max="4611" width="85.25" style="11" customWidth="1"/>
    <col min="4612" max="4864" width="9" style="11"/>
    <col min="4865" max="4865" width="2.875" style="11" customWidth="1"/>
    <col min="4866" max="4866" width="18.375" style="11" customWidth="1"/>
    <col min="4867" max="4867" width="85.25" style="11" customWidth="1"/>
    <col min="4868" max="5120" width="9" style="11"/>
    <col min="5121" max="5121" width="2.875" style="11" customWidth="1"/>
    <col min="5122" max="5122" width="18.375" style="11" customWidth="1"/>
    <col min="5123" max="5123" width="85.25" style="11" customWidth="1"/>
    <col min="5124" max="5376" width="9" style="11"/>
    <col min="5377" max="5377" width="2.875" style="11" customWidth="1"/>
    <col min="5378" max="5378" width="18.375" style="11" customWidth="1"/>
    <col min="5379" max="5379" width="85.25" style="11" customWidth="1"/>
    <col min="5380" max="5632" width="9" style="11"/>
    <col min="5633" max="5633" width="2.875" style="11" customWidth="1"/>
    <col min="5634" max="5634" width="18.375" style="11" customWidth="1"/>
    <col min="5635" max="5635" width="85.25" style="11" customWidth="1"/>
    <col min="5636" max="5888" width="9" style="11"/>
    <col min="5889" max="5889" width="2.875" style="11" customWidth="1"/>
    <col min="5890" max="5890" width="18.375" style="11" customWidth="1"/>
    <col min="5891" max="5891" width="85.25" style="11" customWidth="1"/>
    <col min="5892" max="6144" width="9" style="11"/>
    <col min="6145" max="6145" width="2.875" style="11" customWidth="1"/>
    <col min="6146" max="6146" width="18.375" style="11" customWidth="1"/>
    <col min="6147" max="6147" width="85.25" style="11" customWidth="1"/>
    <col min="6148" max="6400" width="9" style="11"/>
    <col min="6401" max="6401" width="2.875" style="11" customWidth="1"/>
    <col min="6402" max="6402" width="18.375" style="11" customWidth="1"/>
    <col min="6403" max="6403" width="85.25" style="11" customWidth="1"/>
    <col min="6404" max="6656" width="9" style="11"/>
    <col min="6657" max="6657" width="2.875" style="11" customWidth="1"/>
    <col min="6658" max="6658" width="18.375" style="11" customWidth="1"/>
    <col min="6659" max="6659" width="85.25" style="11" customWidth="1"/>
    <col min="6660" max="6912" width="9" style="11"/>
    <col min="6913" max="6913" width="2.875" style="11" customWidth="1"/>
    <col min="6914" max="6914" width="18.375" style="11" customWidth="1"/>
    <col min="6915" max="6915" width="85.25" style="11" customWidth="1"/>
    <col min="6916" max="7168" width="9" style="11"/>
    <col min="7169" max="7169" width="2.875" style="11" customWidth="1"/>
    <col min="7170" max="7170" width="18.375" style="11" customWidth="1"/>
    <col min="7171" max="7171" width="85.25" style="11" customWidth="1"/>
    <col min="7172" max="7424" width="9" style="11"/>
    <col min="7425" max="7425" width="2.875" style="11" customWidth="1"/>
    <col min="7426" max="7426" width="18.375" style="11" customWidth="1"/>
    <col min="7427" max="7427" width="85.25" style="11" customWidth="1"/>
    <col min="7428" max="7680" width="9" style="11"/>
    <col min="7681" max="7681" width="2.875" style="11" customWidth="1"/>
    <col min="7682" max="7682" width="18.375" style="11" customWidth="1"/>
    <col min="7683" max="7683" width="85.25" style="11" customWidth="1"/>
    <col min="7684" max="7936" width="9" style="11"/>
    <col min="7937" max="7937" width="2.875" style="11" customWidth="1"/>
    <col min="7938" max="7938" width="18.375" style="11" customWidth="1"/>
    <col min="7939" max="7939" width="85.25" style="11" customWidth="1"/>
    <col min="7940" max="8192" width="9" style="11"/>
    <col min="8193" max="8193" width="2.875" style="11" customWidth="1"/>
    <col min="8194" max="8194" width="18.375" style="11" customWidth="1"/>
    <col min="8195" max="8195" width="85.25" style="11" customWidth="1"/>
    <col min="8196" max="8448" width="9" style="11"/>
    <col min="8449" max="8449" width="2.875" style="11" customWidth="1"/>
    <col min="8450" max="8450" width="18.375" style="11" customWidth="1"/>
    <col min="8451" max="8451" width="85.25" style="11" customWidth="1"/>
    <col min="8452" max="8704" width="9" style="11"/>
    <col min="8705" max="8705" width="2.875" style="11" customWidth="1"/>
    <col min="8706" max="8706" width="18.375" style="11" customWidth="1"/>
    <col min="8707" max="8707" width="85.25" style="11" customWidth="1"/>
    <col min="8708" max="8960" width="9" style="11"/>
    <col min="8961" max="8961" width="2.875" style="11" customWidth="1"/>
    <col min="8962" max="8962" width="18.375" style="11" customWidth="1"/>
    <col min="8963" max="8963" width="85.25" style="11" customWidth="1"/>
    <col min="8964" max="9216" width="9" style="11"/>
    <col min="9217" max="9217" width="2.875" style="11" customWidth="1"/>
    <col min="9218" max="9218" width="18.375" style="11" customWidth="1"/>
    <col min="9219" max="9219" width="85.25" style="11" customWidth="1"/>
    <col min="9220" max="9472" width="9" style="11"/>
    <col min="9473" max="9473" width="2.875" style="11" customWidth="1"/>
    <col min="9474" max="9474" width="18.375" style="11" customWidth="1"/>
    <col min="9475" max="9475" width="85.25" style="11" customWidth="1"/>
    <col min="9476" max="9728" width="9" style="11"/>
    <col min="9729" max="9729" width="2.875" style="11" customWidth="1"/>
    <col min="9730" max="9730" width="18.375" style="11" customWidth="1"/>
    <col min="9731" max="9731" width="85.25" style="11" customWidth="1"/>
    <col min="9732" max="9984" width="9" style="11"/>
    <col min="9985" max="9985" width="2.875" style="11" customWidth="1"/>
    <col min="9986" max="9986" width="18.375" style="11" customWidth="1"/>
    <col min="9987" max="9987" width="85.25" style="11" customWidth="1"/>
    <col min="9988" max="10240" width="9" style="11"/>
    <col min="10241" max="10241" width="2.875" style="11" customWidth="1"/>
    <col min="10242" max="10242" width="18.375" style="11" customWidth="1"/>
    <col min="10243" max="10243" width="85.25" style="11" customWidth="1"/>
    <col min="10244" max="10496" width="9" style="11"/>
    <col min="10497" max="10497" width="2.875" style="11" customWidth="1"/>
    <col min="10498" max="10498" width="18.375" style="11" customWidth="1"/>
    <col min="10499" max="10499" width="85.25" style="11" customWidth="1"/>
    <col min="10500" max="10752" width="9" style="11"/>
    <col min="10753" max="10753" width="2.875" style="11" customWidth="1"/>
    <col min="10754" max="10754" width="18.375" style="11" customWidth="1"/>
    <col min="10755" max="10755" width="85.25" style="11" customWidth="1"/>
    <col min="10756" max="11008" width="9" style="11"/>
    <col min="11009" max="11009" width="2.875" style="11" customWidth="1"/>
    <col min="11010" max="11010" width="18.375" style="11" customWidth="1"/>
    <col min="11011" max="11011" width="85.25" style="11" customWidth="1"/>
    <col min="11012" max="11264" width="9" style="11"/>
    <col min="11265" max="11265" width="2.875" style="11" customWidth="1"/>
    <col min="11266" max="11266" width="18.375" style="11" customWidth="1"/>
    <col min="11267" max="11267" width="85.25" style="11" customWidth="1"/>
    <col min="11268" max="11520" width="9" style="11"/>
    <col min="11521" max="11521" width="2.875" style="11" customWidth="1"/>
    <col min="11522" max="11522" width="18.375" style="11" customWidth="1"/>
    <col min="11523" max="11523" width="85.25" style="11" customWidth="1"/>
    <col min="11524" max="11776" width="9" style="11"/>
    <col min="11777" max="11777" width="2.875" style="11" customWidth="1"/>
    <col min="11778" max="11778" width="18.375" style="11" customWidth="1"/>
    <col min="11779" max="11779" width="85.25" style="11" customWidth="1"/>
    <col min="11780" max="12032" width="9" style="11"/>
    <col min="12033" max="12033" width="2.875" style="11" customWidth="1"/>
    <col min="12034" max="12034" width="18.375" style="11" customWidth="1"/>
    <col min="12035" max="12035" width="85.25" style="11" customWidth="1"/>
    <col min="12036" max="12288" width="9" style="11"/>
    <col min="12289" max="12289" width="2.875" style="11" customWidth="1"/>
    <col min="12290" max="12290" width="18.375" style="11" customWidth="1"/>
    <col min="12291" max="12291" width="85.25" style="11" customWidth="1"/>
    <col min="12292" max="12544" width="9" style="11"/>
    <col min="12545" max="12545" width="2.875" style="11" customWidth="1"/>
    <col min="12546" max="12546" width="18.375" style="11" customWidth="1"/>
    <col min="12547" max="12547" width="85.25" style="11" customWidth="1"/>
    <col min="12548" max="12800" width="9" style="11"/>
    <col min="12801" max="12801" width="2.875" style="11" customWidth="1"/>
    <col min="12802" max="12802" width="18.375" style="11" customWidth="1"/>
    <col min="12803" max="12803" width="85.25" style="11" customWidth="1"/>
    <col min="12804" max="13056" width="9" style="11"/>
    <col min="13057" max="13057" width="2.875" style="11" customWidth="1"/>
    <col min="13058" max="13058" width="18.375" style="11" customWidth="1"/>
    <col min="13059" max="13059" width="85.25" style="11" customWidth="1"/>
    <col min="13060" max="13312" width="9" style="11"/>
    <col min="13313" max="13313" width="2.875" style="11" customWidth="1"/>
    <col min="13314" max="13314" width="18.375" style="11" customWidth="1"/>
    <col min="13315" max="13315" width="85.25" style="11" customWidth="1"/>
    <col min="13316" max="13568" width="9" style="11"/>
    <col min="13569" max="13569" width="2.875" style="11" customWidth="1"/>
    <col min="13570" max="13570" width="18.375" style="11" customWidth="1"/>
    <col min="13571" max="13571" width="85.25" style="11" customWidth="1"/>
    <col min="13572" max="13824" width="9" style="11"/>
    <col min="13825" max="13825" width="2.875" style="11" customWidth="1"/>
    <col min="13826" max="13826" width="18.375" style="11" customWidth="1"/>
    <col min="13827" max="13827" width="85.25" style="11" customWidth="1"/>
    <col min="13828" max="14080" width="9" style="11"/>
    <col min="14081" max="14081" width="2.875" style="11" customWidth="1"/>
    <col min="14082" max="14082" width="18.375" style="11" customWidth="1"/>
    <col min="14083" max="14083" width="85.25" style="11" customWidth="1"/>
    <col min="14084" max="14336" width="9" style="11"/>
    <col min="14337" max="14337" width="2.875" style="11" customWidth="1"/>
    <col min="14338" max="14338" width="18.375" style="11" customWidth="1"/>
    <col min="14339" max="14339" width="85.25" style="11" customWidth="1"/>
    <col min="14340" max="14592" width="9" style="11"/>
    <col min="14593" max="14593" width="2.875" style="11" customWidth="1"/>
    <col min="14594" max="14594" width="18.375" style="11" customWidth="1"/>
    <col min="14595" max="14595" width="85.25" style="11" customWidth="1"/>
    <col min="14596" max="14848" width="9" style="11"/>
    <col min="14849" max="14849" width="2.875" style="11" customWidth="1"/>
    <col min="14850" max="14850" width="18.375" style="11" customWidth="1"/>
    <col min="14851" max="14851" width="85.25" style="11" customWidth="1"/>
    <col min="14852" max="15104" width="9" style="11"/>
    <col min="15105" max="15105" width="2.875" style="11" customWidth="1"/>
    <col min="15106" max="15106" width="18.375" style="11" customWidth="1"/>
    <col min="15107" max="15107" width="85.25" style="11" customWidth="1"/>
    <col min="15108" max="15360" width="9" style="11"/>
    <col min="15361" max="15361" width="2.875" style="11" customWidth="1"/>
    <col min="15362" max="15362" width="18.375" style="11" customWidth="1"/>
    <col min="15363" max="15363" width="85.25" style="11" customWidth="1"/>
    <col min="15364" max="15616" width="9" style="11"/>
    <col min="15617" max="15617" width="2.875" style="11" customWidth="1"/>
    <col min="15618" max="15618" width="18.375" style="11" customWidth="1"/>
    <col min="15619" max="15619" width="85.25" style="11" customWidth="1"/>
    <col min="15620" max="15872" width="9" style="11"/>
    <col min="15873" max="15873" width="2.875" style="11" customWidth="1"/>
    <col min="15874" max="15874" width="18.375" style="11" customWidth="1"/>
    <col min="15875" max="15875" width="85.25" style="11" customWidth="1"/>
    <col min="15876" max="16128" width="9" style="11"/>
    <col min="16129" max="16129" width="2.875" style="11" customWidth="1"/>
    <col min="16130" max="16130" width="18.375" style="11" customWidth="1"/>
    <col min="16131" max="16131" width="85.25" style="11" customWidth="1"/>
    <col min="16132" max="16384" width="9" style="11"/>
  </cols>
  <sheetData>
    <row r="2" spans="2:4" ht="21.75" customHeight="1" x14ac:dyDescent="0.3">
      <c r="B2" s="398" t="s">
        <v>35</v>
      </c>
      <c r="C2" s="398" t="s">
        <v>20</v>
      </c>
    </row>
    <row r="3" spans="2:4" x14ac:dyDescent="0.3">
      <c r="B3" s="399" t="s">
        <v>28</v>
      </c>
      <c r="C3" s="400" t="s">
        <v>21</v>
      </c>
    </row>
    <row r="4" spans="2:4" x14ac:dyDescent="0.3">
      <c r="B4" s="401" t="s">
        <v>29</v>
      </c>
      <c r="C4" s="402" t="s">
        <v>22</v>
      </c>
    </row>
    <row r="5" spans="2:4" ht="40.5" x14ac:dyDescent="0.3">
      <c r="B5" s="401" t="s">
        <v>1507</v>
      </c>
      <c r="C5" s="403" t="s">
        <v>819</v>
      </c>
    </row>
    <row r="6" spans="2:4" ht="24" x14ac:dyDescent="0.3">
      <c r="B6" s="404" t="s">
        <v>1506</v>
      </c>
      <c r="C6" s="405" t="s">
        <v>812</v>
      </c>
    </row>
    <row r="7" spans="2:4" ht="36" x14ac:dyDescent="0.3">
      <c r="B7" s="406" t="s">
        <v>1512</v>
      </c>
      <c r="C7" s="407" t="s">
        <v>1569</v>
      </c>
      <c r="D7" s="13"/>
    </row>
    <row r="8" spans="2:4" ht="48" x14ac:dyDescent="0.3">
      <c r="B8" s="406" t="s">
        <v>1508</v>
      </c>
      <c r="C8" s="407" t="s">
        <v>1567</v>
      </c>
      <c r="D8" s="13"/>
    </row>
    <row r="9" spans="2:4" ht="36" x14ac:dyDescent="0.3">
      <c r="B9" s="406" t="s">
        <v>1509</v>
      </c>
      <c r="C9" s="407" t="s">
        <v>1472</v>
      </c>
      <c r="D9" s="13"/>
    </row>
    <row r="10" spans="2:4" ht="48" x14ac:dyDescent="0.3">
      <c r="B10" s="406" t="s">
        <v>1511</v>
      </c>
      <c r="C10" s="407" t="s">
        <v>1505</v>
      </c>
    </row>
    <row r="11" spans="2:4" ht="72" x14ac:dyDescent="0.3">
      <c r="B11" s="406" t="s">
        <v>1513</v>
      </c>
      <c r="C11" s="408" t="s">
        <v>1517</v>
      </c>
    </row>
    <row r="12" spans="2:4" ht="84" x14ac:dyDescent="0.3">
      <c r="B12" s="406" t="s">
        <v>1514</v>
      </c>
      <c r="C12" s="408" t="s">
        <v>1518</v>
      </c>
    </row>
    <row r="13" spans="2:4" ht="96" x14ac:dyDescent="0.3">
      <c r="B13" s="406" t="s">
        <v>1515</v>
      </c>
      <c r="C13" s="408" t="s">
        <v>1519</v>
      </c>
    </row>
    <row r="14" spans="2:4" ht="120" x14ac:dyDescent="0.3">
      <c r="B14" s="406" t="s">
        <v>1516</v>
      </c>
      <c r="C14" s="408" t="s">
        <v>1520</v>
      </c>
    </row>
    <row r="15" spans="2:4" ht="108" x14ac:dyDescent="0.3">
      <c r="B15" s="406" t="s">
        <v>1521</v>
      </c>
      <c r="C15" s="409" t="s">
        <v>1546</v>
      </c>
    </row>
    <row r="16" spans="2:4" ht="36" x14ac:dyDescent="0.3">
      <c r="B16" s="406" t="s">
        <v>1525</v>
      </c>
      <c r="C16" s="409" t="s">
        <v>1523</v>
      </c>
    </row>
    <row r="17" spans="2:4" ht="60" x14ac:dyDescent="0.3">
      <c r="B17" s="406" t="s">
        <v>1526</v>
      </c>
      <c r="C17" s="409" t="s">
        <v>1547</v>
      </c>
    </row>
    <row r="18" spans="2:4" ht="24" x14ac:dyDescent="0.3">
      <c r="B18" s="406" t="s">
        <v>1522</v>
      </c>
      <c r="C18" s="409" t="s">
        <v>1548</v>
      </c>
      <c r="D18" s="9"/>
    </row>
    <row r="19" spans="2:4" ht="60" x14ac:dyDescent="0.3">
      <c r="B19" s="406" t="s">
        <v>1527</v>
      </c>
      <c r="C19" s="410" t="s">
        <v>1529</v>
      </c>
    </row>
    <row r="20" spans="2:4" ht="84" x14ac:dyDescent="0.3">
      <c r="B20" s="406" t="s">
        <v>1528</v>
      </c>
      <c r="C20" s="410" t="s">
        <v>1530</v>
      </c>
    </row>
    <row r="21" spans="2:4" ht="96" x14ac:dyDescent="0.3">
      <c r="B21" s="411" t="s">
        <v>1531</v>
      </c>
      <c r="C21" s="405" t="s">
        <v>1534</v>
      </c>
    </row>
    <row r="22" spans="2:4" ht="60" x14ac:dyDescent="0.3">
      <c r="B22" s="406" t="s">
        <v>1532</v>
      </c>
      <c r="C22" s="405" t="s">
        <v>1533</v>
      </c>
    </row>
    <row r="24" spans="2:4" x14ac:dyDescent="0.3">
      <c r="B24" s="398" t="s">
        <v>606</v>
      </c>
      <c r="C24" s="398" t="s">
        <v>20</v>
      </c>
    </row>
    <row r="25" spans="2:4" x14ac:dyDescent="0.3">
      <c r="B25" s="412" t="s">
        <v>28</v>
      </c>
      <c r="C25" s="400" t="s">
        <v>21</v>
      </c>
    </row>
    <row r="26" spans="2:4" x14ac:dyDescent="0.3">
      <c r="B26" s="413" t="s">
        <v>29</v>
      </c>
      <c r="C26" s="402" t="s">
        <v>22</v>
      </c>
    </row>
    <row r="27" spans="2:4" ht="24" x14ac:dyDescent="0.3">
      <c r="B27" s="414" t="s">
        <v>1506</v>
      </c>
      <c r="C27" s="415" t="s">
        <v>1538</v>
      </c>
    </row>
    <row r="28" spans="2:4" ht="96" x14ac:dyDescent="0.3">
      <c r="B28" s="416" t="s">
        <v>1543</v>
      </c>
      <c r="C28" s="417" t="s">
        <v>1544</v>
      </c>
    </row>
    <row r="29" spans="2:4" ht="48" x14ac:dyDescent="0.3">
      <c r="B29" s="416" t="s">
        <v>1535</v>
      </c>
      <c r="C29" s="417" t="s">
        <v>1549</v>
      </c>
    </row>
    <row r="30" spans="2:4" ht="84" x14ac:dyDescent="0.3">
      <c r="B30" s="416" t="s">
        <v>1537</v>
      </c>
      <c r="C30" s="417" t="s">
        <v>1542</v>
      </c>
    </row>
    <row r="31" spans="2:4" ht="48" x14ac:dyDescent="0.3">
      <c r="B31" s="416" t="s">
        <v>1550</v>
      </c>
      <c r="C31" s="418" t="s">
        <v>1545</v>
      </c>
    </row>
    <row r="32" spans="2:4" ht="36" x14ac:dyDescent="0.3">
      <c r="B32" s="416" t="s">
        <v>1551</v>
      </c>
      <c r="C32" s="418" t="s">
        <v>1564</v>
      </c>
    </row>
    <row r="33" spans="2:3" ht="96" x14ac:dyDescent="0.3">
      <c r="B33" s="416" t="s">
        <v>1552</v>
      </c>
      <c r="C33" s="418" t="s">
        <v>1559</v>
      </c>
    </row>
    <row r="34" spans="2:3" ht="60" x14ac:dyDescent="0.3">
      <c r="B34" s="416" t="s">
        <v>1553</v>
      </c>
      <c r="C34" s="418" t="s">
        <v>1560</v>
      </c>
    </row>
    <row r="35" spans="2:3" s="8" customFormat="1" ht="24" x14ac:dyDescent="0.3">
      <c r="B35" s="416" t="s">
        <v>1554</v>
      </c>
      <c r="C35" s="419" t="s">
        <v>1565</v>
      </c>
    </row>
    <row r="36" spans="2:3" x14ac:dyDescent="0.3">
      <c r="B36" s="416" t="s">
        <v>810</v>
      </c>
      <c r="C36" s="420" t="s">
        <v>1568</v>
      </c>
    </row>
  </sheetData>
  <phoneticPr fontId="1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48"/>
  <sheetViews>
    <sheetView workbookViewId="0">
      <pane xSplit="3" ySplit="5" topLeftCell="D129" activePane="bottomRight" state="frozen"/>
      <selection pane="topRight" activeCell="D1" sqref="D1"/>
      <selection pane="bottomLeft" activeCell="A6" sqref="A6"/>
      <selection pane="bottomRight" activeCell="C129" sqref="C129:F131"/>
    </sheetView>
  </sheetViews>
  <sheetFormatPr defaultColWidth="9" defaultRowHeight="16.5" customHeight="1" x14ac:dyDescent="0.3"/>
  <cols>
    <col min="1" max="1" width="28.75" style="39" customWidth="1"/>
    <col min="2" max="2" width="29" style="39" customWidth="1"/>
    <col min="3" max="3" width="21.125" style="39" customWidth="1"/>
    <col min="4" max="4" width="18.25" style="199" customWidth="1"/>
    <col min="5" max="5" width="17.125" style="199" customWidth="1"/>
    <col min="6" max="6" width="28" style="39" customWidth="1"/>
    <col min="7" max="7" width="23.75" style="39" customWidth="1"/>
    <col min="8" max="8" width="16.5" style="39" customWidth="1"/>
    <col min="9" max="9" width="21.375" style="39" customWidth="1"/>
    <col min="10" max="10" width="33.25" style="39" customWidth="1"/>
    <col min="11" max="11" width="25.125" style="39" customWidth="1"/>
    <col min="12" max="14" width="15.25" style="39" customWidth="1"/>
    <col min="15" max="15" width="14.375" style="64" bestFit="1" customWidth="1"/>
    <col min="16" max="16" width="26.875" style="39" customWidth="1"/>
    <col min="17" max="17" width="32.5" style="39" customWidth="1"/>
    <col min="18" max="18" width="37.25" style="39" customWidth="1"/>
    <col min="19" max="19" width="30" style="39" customWidth="1"/>
    <col min="20" max="20" width="31.875" style="39" customWidth="1"/>
    <col min="21" max="21" width="21.625" style="39" customWidth="1"/>
    <col min="22" max="22" width="39.375" style="39" customWidth="1"/>
    <col min="23" max="23" width="26.625" style="39" customWidth="1"/>
    <col min="24" max="24" width="45.25" style="39" customWidth="1"/>
    <col min="25" max="16384" width="9" style="39"/>
  </cols>
  <sheetData>
    <row r="1" spans="1:24" ht="16.5" customHeight="1" x14ac:dyDescent="0.3">
      <c r="A1" s="120" t="s">
        <v>620</v>
      </c>
      <c r="B1" s="121" t="s">
        <v>620</v>
      </c>
      <c r="C1" s="122"/>
      <c r="D1" s="123"/>
      <c r="E1" s="123"/>
      <c r="F1" s="122"/>
      <c r="G1" s="122"/>
      <c r="H1" s="122"/>
      <c r="I1" s="122"/>
      <c r="J1" s="122"/>
      <c r="K1" s="122"/>
      <c r="L1" s="122"/>
      <c r="M1" s="217" t="s">
        <v>33</v>
      </c>
      <c r="N1" s="217" t="s">
        <v>33</v>
      </c>
      <c r="O1" s="124"/>
      <c r="P1" s="122"/>
      <c r="Q1" s="122"/>
      <c r="R1" s="122"/>
      <c r="S1" s="122"/>
      <c r="T1" s="122"/>
      <c r="U1" s="122"/>
      <c r="V1" s="122"/>
      <c r="W1" s="122"/>
      <c r="X1" s="122"/>
    </row>
    <row r="2" spans="1:24" ht="92.25" customHeight="1" x14ac:dyDescent="0.3">
      <c r="A2" s="125" t="s">
        <v>21</v>
      </c>
      <c r="B2" s="126" t="s">
        <v>22</v>
      </c>
      <c r="C2" s="125" t="s">
        <v>621</v>
      </c>
      <c r="D2" s="127" t="s">
        <v>622</v>
      </c>
      <c r="E2" s="127" t="s">
        <v>623</v>
      </c>
      <c r="F2" s="128" t="s">
        <v>22</v>
      </c>
      <c r="G2" s="129" t="s">
        <v>22</v>
      </c>
      <c r="H2" s="130" t="s">
        <v>624</v>
      </c>
      <c r="I2" s="131" t="s">
        <v>625</v>
      </c>
      <c r="J2" s="131" t="s">
        <v>626</v>
      </c>
      <c r="K2" s="131" t="s">
        <v>627</v>
      </c>
      <c r="L2" s="200" t="s">
        <v>22</v>
      </c>
      <c r="M2" s="207" t="s">
        <v>605</v>
      </c>
      <c r="N2" s="207" t="s">
        <v>1502</v>
      </c>
      <c r="O2" s="204" t="s">
        <v>318</v>
      </c>
      <c r="P2" s="131" t="s">
        <v>628</v>
      </c>
      <c r="Q2" s="131" t="s">
        <v>629</v>
      </c>
      <c r="R2" s="131" t="s">
        <v>630</v>
      </c>
      <c r="S2" s="131" t="s">
        <v>631</v>
      </c>
      <c r="T2" s="131" t="s">
        <v>632</v>
      </c>
      <c r="U2" s="128" t="s">
        <v>22</v>
      </c>
      <c r="V2" s="128" t="s">
        <v>22</v>
      </c>
      <c r="W2" s="131" t="s">
        <v>633</v>
      </c>
      <c r="X2" s="131" t="s">
        <v>634</v>
      </c>
    </row>
    <row r="3" spans="1:24" ht="16.5" customHeight="1" x14ac:dyDescent="0.3">
      <c r="A3" s="14" t="s">
        <v>23</v>
      </c>
      <c r="B3" s="14" t="s">
        <v>23</v>
      </c>
      <c r="C3" s="15" t="s">
        <v>24</v>
      </c>
      <c r="D3" s="15" t="s">
        <v>334</v>
      </c>
      <c r="E3" s="15" t="s">
        <v>334</v>
      </c>
      <c r="F3" s="15" t="s">
        <v>24</v>
      </c>
      <c r="G3" s="15" t="s">
        <v>334</v>
      </c>
      <c r="H3" s="15" t="s">
        <v>24</v>
      </c>
      <c r="I3" s="15" t="s">
        <v>24</v>
      </c>
      <c r="J3" s="15" t="s">
        <v>24</v>
      </c>
      <c r="K3" s="15" t="s">
        <v>24</v>
      </c>
      <c r="L3" s="201" t="s">
        <v>334</v>
      </c>
      <c r="M3" s="208" t="s">
        <v>24</v>
      </c>
      <c r="N3" s="208" t="s">
        <v>24</v>
      </c>
      <c r="O3" s="205" t="s">
        <v>334</v>
      </c>
      <c r="P3" s="15" t="s">
        <v>334</v>
      </c>
      <c r="Q3" s="15" t="s">
        <v>334</v>
      </c>
      <c r="R3" s="15" t="s">
        <v>334</v>
      </c>
      <c r="S3" s="15" t="s">
        <v>334</v>
      </c>
      <c r="T3" s="15" t="s">
        <v>334</v>
      </c>
      <c r="U3" s="15" t="s">
        <v>334</v>
      </c>
      <c r="V3" s="15" t="s">
        <v>334</v>
      </c>
      <c r="W3" s="15" t="s">
        <v>334</v>
      </c>
      <c r="X3" s="15" t="s">
        <v>334</v>
      </c>
    </row>
    <row r="4" spans="1:24" ht="42.75" customHeight="1" x14ac:dyDescent="0.3">
      <c r="A4" s="210" t="s">
        <v>25</v>
      </c>
      <c r="B4" s="119" t="s">
        <v>26</v>
      </c>
      <c r="C4" s="210" t="s">
        <v>27</v>
      </c>
      <c r="D4" s="132" t="s">
        <v>335</v>
      </c>
      <c r="E4" s="132" t="s">
        <v>335</v>
      </c>
      <c r="F4" s="211" t="s">
        <v>635</v>
      </c>
      <c r="G4" s="119" t="s">
        <v>26</v>
      </c>
      <c r="H4" s="210" t="s">
        <v>88</v>
      </c>
      <c r="I4" s="210" t="s">
        <v>88</v>
      </c>
      <c r="J4" s="210" t="s">
        <v>88</v>
      </c>
      <c r="K4" s="210" t="s">
        <v>88</v>
      </c>
      <c r="L4" s="212" t="s">
        <v>27</v>
      </c>
      <c r="M4" s="212" t="s">
        <v>27</v>
      </c>
      <c r="N4" s="206" t="s">
        <v>337</v>
      </c>
      <c r="O4" s="206" t="s">
        <v>337</v>
      </c>
      <c r="P4" s="210" t="s">
        <v>27</v>
      </c>
      <c r="Q4" s="210" t="s">
        <v>27</v>
      </c>
      <c r="R4" s="210" t="s">
        <v>27</v>
      </c>
      <c r="S4" s="210" t="s">
        <v>27</v>
      </c>
      <c r="T4" s="210" t="s">
        <v>27</v>
      </c>
      <c r="U4" s="210" t="s">
        <v>27</v>
      </c>
      <c r="V4" s="210" t="s">
        <v>26</v>
      </c>
      <c r="W4" s="210" t="s">
        <v>27</v>
      </c>
      <c r="X4" s="210" t="s">
        <v>27</v>
      </c>
    </row>
    <row r="5" spans="1:24" ht="16.5" customHeight="1" x14ac:dyDescent="0.3">
      <c r="A5" s="133" t="s">
        <v>28</v>
      </c>
      <c r="B5" s="134" t="s">
        <v>29</v>
      </c>
      <c r="C5" s="134" t="s">
        <v>30</v>
      </c>
      <c r="D5" s="135" t="s">
        <v>636</v>
      </c>
      <c r="E5" s="135" t="s">
        <v>637</v>
      </c>
      <c r="F5" s="134" t="s">
        <v>90</v>
      </c>
      <c r="G5" s="134" t="s">
        <v>638</v>
      </c>
      <c r="H5" s="136" t="s">
        <v>639</v>
      </c>
      <c r="I5" s="136" t="s">
        <v>640</v>
      </c>
      <c r="J5" s="136" t="s">
        <v>641</v>
      </c>
      <c r="K5" s="136" t="s">
        <v>642</v>
      </c>
      <c r="L5" s="202" t="s">
        <v>643</v>
      </c>
      <c r="M5" s="19" t="s">
        <v>1507</v>
      </c>
      <c r="N5" s="213" t="s">
        <v>816</v>
      </c>
      <c r="O5" s="214" t="s">
        <v>644</v>
      </c>
      <c r="P5" s="134" t="s">
        <v>645</v>
      </c>
      <c r="Q5" s="134" t="s">
        <v>646</v>
      </c>
      <c r="R5" s="134" t="s">
        <v>647</v>
      </c>
      <c r="S5" s="134" t="s">
        <v>648</v>
      </c>
      <c r="T5" s="134" t="s">
        <v>649</v>
      </c>
      <c r="U5" s="134" t="s">
        <v>650</v>
      </c>
      <c r="V5" s="134" t="s">
        <v>651</v>
      </c>
      <c r="W5" s="136" t="s">
        <v>652</v>
      </c>
      <c r="X5" s="136" t="s">
        <v>653</v>
      </c>
    </row>
    <row r="6" spans="1:24" ht="16.5" customHeight="1" x14ac:dyDescent="0.3">
      <c r="A6" s="137" t="b">
        <v>1</v>
      </c>
      <c r="B6" s="138" t="s">
        <v>654</v>
      </c>
      <c r="C6" s="137">
        <v>100100001</v>
      </c>
      <c r="D6" s="139">
        <v>0</v>
      </c>
      <c r="E6" s="139">
        <v>0</v>
      </c>
      <c r="F6" s="140" t="s">
        <v>655</v>
      </c>
      <c r="G6" s="141" t="s">
        <v>656</v>
      </c>
      <c r="H6" s="142">
        <v>0</v>
      </c>
      <c r="I6" s="143">
        <v>1</v>
      </c>
      <c r="J6" s="143">
        <v>50</v>
      </c>
      <c r="K6" s="143">
        <v>1</v>
      </c>
      <c r="L6" s="203">
        <v>511100001</v>
      </c>
      <c r="M6" s="137">
        <v>100100001</v>
      </c>
      <c r="N6" s="209">
        <v>1</v>
      </c>
      <c r="O6" s="160">
        <v>0.8</v>
      </c>
      <c r="P6" s="137">
        <v>611100010</v>
      </c>
      <c r="Q6" s="137">
        <v>611131002</v>
      </c>
      <c r="R6" s="137">
        <v>611121002</v>
      </c>
      <c r="S6" s="137">
        <v>611111000</v>
      </c>
      <c r="T6" s="137">
        <v>0</v>
      </c>
      <c r="U6" s="137">
        <v>611141002</v>
      </c>
      <c r="V6" s="137" t="s">
        <v>657</v>
      </c>
      <c r="W6" s="142">
        <v>1</v>
      </c>
      <c r="X6" s="142">
        <v>0</v>
      </c>
    </row>
    <row r="7" spans="1:24" ht="16.5" customHeight="1" x14ac:dyDescent="0.3">
      <c r="A7" s="137" t="b">
        <v>1</v>
      </c>
      <c r="B7" s="138" t="s">
        <v>658</v>
      </c>
      <c r="C7" s="137">
        <v>100100002</v>
      </c>
      <c r="D7" s="139">
        <v>0</v>
      </c>
      <c r="E7" s="139">
        <v>0</v>
      </c>
      <c r="F7" s="140" t="s">
        <v>659</v>
      </c>
      <c r="G7" s="141" t="s">
        <v>660</v>
      </c>
      <c r="H7" s="142">
        <v>1</v>
      </c>
      <c r="I7" s="143">
        <v>1</v>
      </c>
      <c r="J7" s="143">
        <v>50</v>
      </c>
      <c r="K7" s="143">
        <v>1</v>
      </c>
      <c r="L7" s="137">
        <v>511200001</v>
      </c>
      <c r="M7" s="137">
        <v>100100002</v>
      </c>
      <c r="N7" s="209">
        <v>1</v>
      </c>
      <c r="O7" s="144">
        <v>0.9</v>
      </c>
      <c r="P7" s="137">
        <v>611200010</v>
      </c>
      <c r="Q7" s="137">
        <v>611231008</v>
      </c>
      <c r="R7" s="137">
        <v>611221008</v>
      </c>
      <c r="S7" s="137">
        <v>611211000</v>
      </c>
      <c r="T7" s="137">
        <v>611211500</v>
      </c>
      <c r="U7" s="137">
        <v>611241008</v>
      </c>
      <c r="V7" s="137" t="s">
        <v>661</v>
      </c>
      <c r="W7" s="142">
        <v>2</v>
      </c>
      <c r="X7" s="142">
        <v>0</v>
      </c>
    </row>
    <row r="8" spans="1:24" ht="16.5" customHeight="1" x14ac:dyDescent="0.3">
      <c r="A8" s="137" t="b">
        <v>1</v>
      </c>
      <c r="B8" s="138" t="s">
        <v>662</v>
      </c>
      <c r="C8" s="137">
        <v>100100003</v>
      </c>
      <c r="D8" s="139">
        <v>0</v>
      </c>
      <c r="E8" s="139">
        <v>0</v>
      </c>
      <c r="F8" s="140" t="s">
        <v>663</v>
      </c>
      <c r="G8" s="141" t="s">
        <v>664</v>
      </c>
      <c r="H8" s="142">
        <v>2</v>
      </c>
      <c r="I8" s="143">
        <v>1</v>
      </c>
      <c r="J8" s="143">
        <v>50</v>
      </c>
      <c r="K8" s="143">
        <v>1</v>
      </c>
      <c r="L8" s="137">
        <v>511300001</v>
      </c>
      <c r="M8" s="137">
        <v>100100003</v>
      </c>
      <c r="N8" s="209">
        <v>1</v>
      </c>
      <c r="O8" s="144">
        <v>0.9</v>
      </c>
      <c r="P8" s="137">
        <v>611300010</v>
      </c>
      <c r="Q8" s="137">
        <v>611331003</v>
      </c>
      <c r="R8" s="137">
        <v>611321003</v>
      </c>
      <c r="S8" s="137">
        <v>611311000</v>
      </c>
      <c r="T8" s="137">
        <v>0</v>
      </c>
      <c r="U8" s="137">
        <v>611341003</v>
      </c>
      <c r="V8" s="137" t="s">
        <v>665</v>
      </c>
      <c r="W8" s="142">
        <v>3</v>
      </c>
      <c r="X8" s="142">
        <v>0</v>
      </c>
    </row>
    <row r="9" spans="1:24" ht="16.5" customHeight="1" x14ac:dyDescent="0.3">
      <c r="A9" s="137" t="b">
        <v>1</v>
      </c>
      <c r="B9" s="138" t="s">
        <v>666</v>
      </c>
      <c r="C9" s="137">
        <v>100100004</v>
      </c>
      <c r="D9" s="139">
        <v>0</v>
      </c>
      <c r="E9" s="139">
        <v>0</v>
      </c>
      <c r="F9" s="140" t="s">
        <v>667</v>
      </c>
      <c r="G9" s="141" t="s">
        <v>668</v>
      </c>
      <c r="H9" s="142">
        <v>3</v>
      </c>
      <c r="I9" s="143">
        <v>0</v>
      </c>
      <c r="J9" s="143">
        <v>0</v>
      </c>
      <c r="K9" s="143">
        <v>50</v>
      </c>
      <c r="L9" s="137">
        <v>511400001</v>
      </c>
      <c r="M9" s="137">
        <v>100100004</v>
      </c>
      <c r="N9" s="209">
        <v>1</v>
      </c>
      <c r="O9" s="144">
        <v>0.9</v>
      </c>
      <c r="P9" s="137">
        <v>611400010</v>
      </c>
      <c r="Q9" s="137">
        <v>611431004</v>
      </c>
      <c r="R9" s="137">
        <v>611421004</v>
      </c>
      <c r="S9" s="137">
        <v>611411000</v>
      </c>
      <c r="T9" s="137">
        <v>611411500</v>
      </c>
      <c r="U9" s="137">
        <v>611441004</v>
      </c>
      <c r="V9" s="137" t="s">
        <v>669</v>
      </c>
      <c r="W9" s="142">
        <v>4</v>
      </c>
      <c r="X9" s="142">
        <v>0</v>
      </c>
    </row>
    <row r="10" spans="1:24" ht="16.5" customHeight="1" x14ac:dyDescent="0.3">
      <c r="A10" s="137" t="b">
        <v>1</v>
      </c>
      <c r="B10" s="138" t="s">
        <v>31</v>
      </c>
      <c r="C10" s="137">
        <v>100201001</v>
      </c>
      <c r="D10" s="145">
        <v>0</v>
      </c>
      <c r="E10" s="145">
        <v>0</v>
      </c>
      <c r="F10" s="140" t="s">
        <v>670</v>
      </c>
      <c r="G10" s="146">
        <v>2001</v>
      </c>
      <c r="H10" s="143">
        <v>99</v>
      </c>
      <c r="I10" s="143">
        <v>-1</v>
      </c>
      <c r="J10" s="143">
        <v>0</v>
      </c>
      <c r="K10" s="143">
        <v>0</v>
      </c>
      <c r="L10" s="137">
        <v>512101010</v>
      </c>
      <c r="M10" s="137">
        <v>100201001</v>
      </c>
      <c r="N10" s="209">
        <v>1</v>
      </c>
      <c r="O10" s="144">
        <v>1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 t="s">
        <v>671</v>
      </c>
      <c r="W10" s="142">
        <v>0</v>
      </c>
      <c r="X10" s="142">
        <v>0</v>
      </c>
    </row>
    <row r="11" spans="1:24" ht="16.5" customHeight="1" x14ac:dyDescent="0.3">
      <c r="A11" s="147" t="b">
        <v>1</v>
      </c>
      <c r="B11" s="148" t="s">
        <v>672</v>
      </c>
      <c r="C11" s="147">
        <v>100301001</v>
      </c>
      <c r="D11" s="145">
        <v>0</v>
      </c>
      <c r="E11" s="145">
        <v>0</v>
      </c>
      <c r="F11" s="140" t="s">
        <v>670</v>
      </c>
      <c r="G11" s="146">
        <v>2001</v>
      </c>
      <c r="H11" s="143">
        <v>99</v>
      </c>
      <c r="I11" s="143">
        <v>-1</v>
      </c>
      <c r="J11" s="143">
        <v>0</v>
      </c>
      <c r="K11" s="143">
        <v>0</v>
      </c>
      <c r="L11" s="137">
        <v>512201010</v>
      </c>
      <c r="M11" s="147">
        <v>100301001</v>
      </c>
      <c r="N11" s="209">
        <v>1</v>
      </c>
      <c r="O11" s="144">
        <v>1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 t="s">
        <v>671</v>
      </c>
      <c r="W11" s="142">
        <v>0</v>
      </c>
      <c r="X11" s="142">
        <v>0</v>
      </c>
    </row>
    <row r="12" spans="1:24" ht="16.5" customHeight="1" x14ac:dyDescent="0.3">
      <c r="A12" s="137" t="b">
        <v>1</v>
      </c>
      <c r="B12" s="138" t="s">
        <v>32</v>
      </c>
      <c r="C12" s="137">
        <v>100201002</v>
      </c>
      <c r="D12" s="145">
        <v>0</v>
      </c>
      <c r="E12" s="145">
        <v>0</v>
      </c>
      <c r="F12" s="140" t="s">
        <v>670</v>
      </c>
      <c r="G12" s="146">
        <v>2003</v>
      </c>
      <c r="H12" s="143">
        <v>99</v>
      </c>
      <c r="I12" s="143">
        <v>-1</v>
      </c>
      <c r="J12" s="143">
        <v>0</v>
      </c>
      <c r="K12" s="143">
        <v>0</v>
      </c>
      <c r="L12" s="137">
        <v>512101020</v>
      </c>
      <c r="M12" s="137">
        <v>100201002</v>
      </c>
      <c r="N12" s="209">
        <v>1</v>
      </c>
      <c r="O12" s="144">
        <v>1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7" t="s">
        <v>671</v>
      </c>
      <c r="W12" s="142">
        <v>0</v>
      </c>
      <c r="X12" s="142">
        <v>0</v>
      </c>
    </row>
    <row r="13" spans="1:24" ht="16.5" customHeight="1" x14ac:dyDescent="0.3">
      <c r="A13" s="147" t="b">
        <v>1</v>
      </c>
      <c r="B13" s="148" t="s">
        <v>673</v>
      </c>
      <c r="C13" s="147">
        <v>100301002</v>
      </c>
      <c r="D13" s="145">
        <v>0</v>
      </c>
      <c r="E13" s="145">
        <v>0</v>
      </c>
      <c r="F13" s="140" t="s">
        <v>670</v>
      </c>
      <c r="G13" s="146">
        <v>2004</v>
      </c>
      <c r="H13" s="143">
        <v>99</v>
      </c>
      <c r="I13" s="143">
        <v>-1</v>
      </c>
      <c r="J13" s="143">
        <v>0</v>
      </c>
      <c r="K13" s="143">
        <v>0</v>
      </c>
      <c r="L13" s="137">
        <v>512201020</v>
      </c>
      <c r="M13" s="147">
        <v>100301002</v>
      </c>
      <c r="N13" s="209">
        <v>1</v>
      </c>
      <c r="O13" s="144">
        <v>1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 t="s">
        <v>671</v>
      </c>
      <c r="W13" s="142">
        <v>0</v>
      </c>
      <c r="X13" s="142">
        <v>0</v>
      </c>
    </row>
    <row r="14" spans="1:24" ht="16.5" customHeight="1" x14ac:dyDescent="0.3">
      <c r="A14" s="137" t="b">
        <v>1</v>
      </c>
      <c r="B14" s="138" t="s">
        <v>674</v>
      </c>
      <c r="C14" s="137">
        <v>100201003</v>
      </c>
      <c r="D14" s="145">
        <v>0</v>
      </c>
      <c r="E14" s="145">
        <v>0</v>
      </c>
      <c r="F14" s="140" t="s">
        <v>670</v>
      </c>
      <c r="G14" s="146">
        <v>2005</v>
      </c>
      <c r="H14" s="143">
        <v>99</v>
      </c>
      <c r="I14" s="143">
        <v>-1</v>
      </c>
      <c r="J14" s="143">
        <v>0</v>
      </c>
      <c r="K14" s="143">
        <v>0</v>
      </c>
      <c r="L14" s="137">
        <v>512101031</v>
      </c>
      <c r="M14" s="137">
        <v>100201003</v>
      </c>
      <c r="N14" s="209">
        <v>1</v>
      </c>
      <c r="O14" s="144">
        <v>1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 t="s">
        <v>671</v>
      </c>
      <c r="W14" s="142">
        <v>0</v>
      </c>
      <c r="X14" s="142">
        <v>0</v>
      </c>
    </row>
    <row r="15" spans="1:24" ht="16.5" customHeight="1" x14ac:dyDescent="0.3">
      <c r="A15" s="137" t="b">
        <v>1</v>
      </c>
      <c r="B15" s="138" t="s">
        <v>675</v>
      </c>
      <c r="C15" s="137">
        <v>100301003</v>
      </c>
      <c r="D15" s="145">
        <v>0</v>
      </c>
      <c r="E15" s="145">
        <v>0</v>
      </c>
      <c r="F15" s="140" t="s">
        <v>670</v>
      </c>
      <c r="G15" s="146">
        <v>2006</v>
      </c>
      <c r="H15" s="143">
        <v>99</v>
      </c>
      <c r="I15" s="143">
        <v>-1</v>
      </c>
      <c r="J15" s="143">
        <v>0</v>
      </c>
      <c r="K15" s="143">
        <v>0</v>
      </c>
      <c r="L15" s="137">
        <v>512201031</v>
      </c>
      <c r="M15" s="137">
        <v>100301003</v>
      </c>
      <c r="N15" s="209">
        <v>1</v>
      </c>
      <c r="O15" s="144">
        <v>1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 t="s">
        <v>671</v>
      </c>
      <c r="W15" s="142">
        <v>0</v>
      </c>
      <c r="X15" s="142">
        <v>0</v>
      </c>
    </row>
    <row r="16" spans="1:24" ht="16.5" customHeight="1" x14ac:dyDescent="0.3">
      <c r="A16" s="137" t="b">
        <v>1</v>
      </c>
      <c r="B16" s="138" t="s">
        <v>676</v>
      </c>
      <c r="C16" s="137">
        <v>100201004</v>
      </c>
      <c r="D16" s="145">
        <v>0</v>
      </c>
      <c r="E16" s="145">
        <v>0</v>
      </c>
      <c r="F16" s="140" t="s">
        <v>670</v>
      </c>
      <c r="G16" s="146">
        <v>2007</v>
      </c>
      <c r="H16" s="143">
        <v>99</v>
      </c>
      <c r="I16" s="143">
        <v>-1</v>
      </c>
      <c r="J16" s="143">
        <v>0</v>
      </c>
      <c r="K16" s="143">
        <v>0</v>
      </c>
      <c r="L16" s="137">
        <v>512101041</v>
      </c>
      <c r="M16" s="137">
        <v>100201004</v>
      </c>
      <c r="N16" s="209">
        <v>1</v>
      </c>
      <c r="O16" s="144">
        <v>1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 t="s">
        <v>671</v>
      </c>
      <c r="W16" s="142">
        <v>0</v>
      </c>
      <c r="X16" s="142">
        <v>0</v>
      </c>
    </row>
    <row r="17" spans="1:24" ht="16.5" customHeight="1" x14ac:dyDescent="0.3">
      <c r="A17" s="137" t="b">
        <v>1</v>
      </c>
      <c r="B17" s="138" t="s">
        <v>677</v>
      </c>
      <c r="C17" s="137">
        <v>100301004</v>
      </c>
      <c r="D17" s="145">
        <v>0</v>
      </c>
      <c r="E17" s="145">
        <v>0</v>
      </c>
      <c r="F17" s="140" t="s">
        <v>670</v>
      </c>
      <c r="G17" s="146">
        <v>2008</v>
      </c>
      <c r="H17" s="143">
        <v>99</v>
      </c>
      <c r="I17" s="143">
        <v>-1</v>
      </c>
      <c r="J17" s="143">
        <v>0</v>
      </c>
      <c r="K17" s="143">
        <v>0</v>
      </c>
      <c r="L17" s="137">
        <v>512201041</v>
      </c>
      <c r="M17" s="137">
        <v>100301004</v>
      </c>
      <c r="N17" s="209">
        <v>1</v>
      </c>
      <c r="O17" s="144">
        <v>1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 t="s">
        <v>671</v>
      </c>
      <c r="W17" s="142">
        <v>0</v>
      </c>
      <c r="X17" s="142">
        <v>0</v>
      </c>
    </row>
    <row r="18" spans="1:24" ht="16.5" customHeight="1" x14ac:dyDescent="0.3">
      <c r="A18" s="137" t="b">
        <v>1</v>
      </c>
      <c r="B18" s="138" t="s">
        <v>678</v>
      </c>
      <c r="C18" s="137">
        <v>100201005</v>
      </c>
      <c r="D18" s="145">
        <v>0</v>
      </c>
      <c r="E18" s="145">
        <v>0</v>
      </c>
      <c r="F18" s="140" t="s">
        <v>670</v>
      </c>
      <c r="G18" s="146">
        <v>2009</v>
      </c>
      <c r="H18" s="143">
        <v>99</v>
      </c>
      <c r="I18" s="143">
        <v>-1</v>
      </c>
      <c r="J18" s="143">
        <v>0</v>
      </c>
      <c r="K18" s="143">
        <v>0</v>
      </c>
      <c r="L18" s="137">
        <v>512101050</v>
      </c>
      <c r="M18" s="137">
        <v>100201005</v>
      </c>
      <c r="N18" s="209">
        <v>1</v>
      </c>
      <c r="O18" s="144">
        <v>1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 t="s">
        <v>671</v>
      </c>
      <c r="W18" s="142">
        <v>0</v>
      </c>
      <c r="X18" s="142">
        <v>0</v>
      </c>
    </row>
    <row r="19" spans="1:24" ht="16.5" customHeight="1" x14ac:dyDescent="0.3">
      <c r="A19" s="137" t="b">
        <v>1</v>
      </c>
      <c r="B19" s="138" t="s">
        <v>679</v>
      </c>
      <c r="C19" s="137">
        <v>100301005</v>
      </c>
      <c r="D19" s="145">
        <v>0</v>
      </c>
      <c r="E19" s="145">
        <v>0</v>
      </c>
      <c r="F19" s="140" t="s">
        <v>670</v>
      </c>
      <c r="G19" s="146">
        <v>2010</v>
      </c>
      <c r="H19" s="143">
        <v>99</v>
      </c>
      <c r="I19" s="143">
        <v>-1</v>
      </c>
      <c r="J19" s="143">
        <v>0</v>
      </c>
      <c r="K19" s="143">
        <v>0</v>
      </c>
      <c r="L19" s="137">
        <v>512201050</v>
      </c>
      <c r="M19" s="137">
        <v>100301005</v>
      </c>
      <c r="N19" s="209">
        <v>1</v>
      </c>
      <c r="O19" s="144">
        <v>1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 t="s">
        <v>671</v>
      </c>
      <c r="W19" s="142">
        <v>0</v>
      </c>
      <c r="X19" s="142">
        <v>0</v>
      </c>
    </row>
    <row r="20" spans="1:24" ht="16.5" customHeight="1" x14ac:dyDescent="0.3">
      <c r="A20" s="137" t="b">
        <v>1</v>
      </c>
      <c r="B20" s="138" t="s">
        <v>680</v>
      </c>
      <c r="C20" s="137">
        <v>100500001</v>
      </c>
      <c r="D20" s="145">
        <v>0</v>
      </c>
      <c r="E20" s="145">
        <v>0</v>
      </c>
      <c r="F20" s="140" t="s">
        <v>670</v>
      </c>
      <c r="G20" s="146">
        <v>2011</v>
      </c>
      <c r="H20" s="143">
        <v>99</v>
      </c>
      <c r="I20" s="143">
        <v>-1</v>
      </c>
      <c r="J20" s="143">
        <v>0</v>
      </c>
      <c r="K20" s="143">
        <v>0</v>
      </c>
      <c r="L20" s="137">
        <v>512301010</v>
      </c>
      <c r="M20" s="137">
        <v>100500001</v>
      </c>
      <c r="N20" s="209">
        <v>1</v>
      </c>
      <c r="O20" s="144">
        <v>1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 t="s">
        <v>671</v>
      </c>
      <c r="W20" s="142">
        <v>0</v>
      </c>
      <c r="X20" s="142">
        <v>0</v>
      </c>
    </row>
    <row r="21" spans="1:24" ht="16.5" customHeight="1" x14ac:dyDescent="0.3">
      <c r="A21" s="137" t="b">
        <v>1</v>
      </c>
      <c r="B21" s="138" t="s">
        <v>681</v>
      </c>
      <c r="C21" s="137">
        <v>100202001</v>
      </c>
      <c r="D21" s="145">
        <v>0</v>
      </c>
      <c r="E21" s="145">
        <v>0</v>
      </c>
      <c r="F21" s="140" t="s">
        <v>670</v>
      </c>
      <c r="G21" s="146">
        <v>2012</v>
      </c>
      <c r="H21" s="143">
        <v>99</v>
      </c>
      <c r="I21" s="143">
        <v>-1</v>
      </c>
      <c r="J21" s="143">
        <v>0</v>
      </c>
      <c r="K21" s="143">
        <v>0</v>
      </c>
      <c r="L21" s="137">
        <v>512102010</v>
      </c>
      <c r="M21" s="137">
        <v>100202001</v>
      </c>
      <c r="N21" s="209">
        <v>1</v>
      </c>
      <c r="O21" s="144">
        <v>1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 t="s">
        <v>671</v>
      </c>
      <c r="W21" s="142">
        <v>0</v>
      </c>
      <c r="X21" s="142">
        <v>0</v>
      </c>
    </row>
    <row r="22" spans="1:24" ht="16.5" customHeight="1" x14ac:dyDescent="0.3">
      <c r="A22" s="147" t="b">
        <v>1</v>
      </c>
      <c r="B22" s="148" t="s">
        <v>682</v>
      </c>
      <c r="C22" s="147">
        <v>100302001</v>
      </c>
      <c r="D22" s="145">
        <v>0</v>
      </c>
      <c r="E22" s="145">
        <v>0</v>
      </c>
      <c r="F22" s="140" t="s">
        <v>670</v>
      </c>
      <c r="G22" s="146">
        <v>2013</v>
      </c>
      <c r="H22" s="143">
        <v>99</v>
      </c>
      <c r="I22" s="143">
        <v>-1</v>
      </c>
      <c r="J22" s="143">
        <v>0</v>
      </c>
      <c r="K22" s="143">
        <v>0</v>
      </c>
      <c r="L22" s="137">
        <v>512202010</v>
      </c>
      <c r="M22" s="147">
        <v>100302001</v>
      </c>
      <c r="N22" s="209">
        <v>1</v>
      </c>
      <c r="O22" s="144">
        <v>1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 t="s">
        <v>671</v>
      </c>
      <c r="W22" s="142">
        <v>0</v>
      </c>
      <c r="X22" s="142">
        <v>0</v>
      </c>
    </row>
    <row r="23" spans="1:24" ht="16.5" customHeight="1" x14ac:dyDescent="0.3">
      <c r="A23" s="137" t="b">
        <v>1</v>
      </c>
      <c r="B23" s="138" t="s">
        <v>683</v>
      </c>
      <c r="C23" s="137">
        <v>100202002</v>
      </c>
      <c r="D23" s="145">
        <v>0</v>
      </c>
      <c r="E23" s="145">
        <v>0</v>
      </c>
      <c r="F23" s="140" t="s">
        <v>670</v>
      </c>
      <c r="G23" s="146">
        <v>2014</v>
      </c>
      <c r="H23" s="143">
        <v>99</v>
      </c>
      <c r="I23" s="143">
        <v>-1</v>
      </c>
      <c r="J23" s="143">
        <v>0</v>
      </c>
      <c r="K23" s="143">
        <v>0</v>
      </c>
      <c r="L23" s="137">
        <v>512102020</v>
      </c>
      <c r="M23" s="137">
        <v>100202002</v>
      </c>
      <c r="N23" s="209">
        <v>1</v>
      </c>
      <c r="O23" s="144">
        <v>1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 t="s">
        <v>671</v>
      </c>
      <c r="W23" s="142">
        <v>0</v>
      </c>
      <c r="X23" s="142">
        <v>0</v>
      </c>
    </row>
    <row r="24" spans="1:24" ht="16.5" customHeight="1" x14ac:dyDescent="0.3">
      <c r="A24" s="147" t="b">
        <v>1</v>
      </c>
      <c r="B24" s="148" t="s">
        <v>684</v>
      </c>
      <c r="C24" s="147">
        <v>100302002</v>
      </c>
      <c r="D24" s="145">
        <v>0</v>
      </c>
      <c r="E24" s="145">
        <v>0</v>
      </c>
      <c r="F24" s="140" t="s">
        <v>670</v>
      </c>
      <c r="G24" s="146">
        <v>2015</v>
      </c>
      <c r="H24" s="143">
        <v>99</v>
      </c>
      <c r="I24" s="143">
        <v>-1</v>
      </c>
      <c r="J24" s="143">
        <v>0</v>
      </c>
      <c r="K24" s="143">
        <v>0</v>
      </c>
      <c r="L24" s="137">
        <v>512202020</v>
      </c>
      <c r="M24" s="147">
        <v>100302002</v>
      </c>
      <c r="N24" s="209">
        <v>1</v>
      </c>
      <c r="O24" s="144">
        <v>1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 t="s">
        <v>671</v>
      </c>
      <c r="W24" s="142">
        <v>0</v>
      </c>
      <c r="X24" s="142">
        <v>0</v>
      </c>
    </row>
    <row r="25" spans="1:24" ht="16.5" customHeight="1" x14ac:dyDescent="0.3">
      <c r="A25" s="137" t="b">
        <v>1</v>
      </c>
      <c r="B25" s="138" t="s">
        <v>685</v>
      </c>
      <c r="C25" s="137">
        <v>100202003</v>
      </c>
      <c r="D25" s="145">
        <v>0</v>
      </c>
      <c r="E25" s="145">
        <v>0</v>
      </c>
      <c r="F25" s="140" t="s">
        <v>670</v>
      </c>
      <c r="G25" s="146">
        <v>2016</v>
      </c>
      <c r="H25" s="143">
        <v>99</v>
      </c>
      <c r="I25" s="143">
        <v>-1</v>
      </c>
      <c r="J25" s="143">
        <v>0</v>
      </c>
      <c r="K25" s="143">
        <v>0</v>
      </c>
      <c r="L25" s="137">
        <v>512102021</v>
      </c>
      <c r="M25" s="137">
        <v>100202003</v>
      </c>
      <c r="N25" s="209">
        <v>1</v>
      </c>
      <c r="O25" s="144">
        <v>1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 t="s">
        <v>671</v>
      </c>
      <c r="W25" s="142">
        <v>0</v>
      </c>
      <c r="X25" s="142">
        <v>0</v>
      </c>
    </row>
    <row r="26" spans="1:24" ht="16.5" customHeight="1" x14ac:dyDescent="0.3">
      <c r="A26" s="147" t="b">
        <v>1</v>
      </c>
      <c r="B26" s="148" t="s">
        <v>686</v>
      </c>
      <c r="C26" s="147">
        <v>100302003</v>
      </c>
      <c r="D26" s="145">
        <v>0</v>
      </c>
      <c r="E26" s="145">
        <v>0</v>
      </c>
      <c r="F26" s="149" t="s">
        <v>670</v>
      </c>
      <c r="G26" s="146">
        <v>2017</v>
      </c>
      <c r="H26" s="143">
        <v>99</v>
      </c>
      <c r="I26" s="143">
        <v>-1</v>
      </c>
      <c r="J26" s="143">
        <v>0</v>
      </c>
      <c r="K26" s="143">
        <v>0</v>
      </c>
      <c r="L26" s="137">
        <v>512202021</v>
      </c>
      <c r="M26" s="147">
        <v>100302003</v>
      </c>
      <c r="N26" s="209">
        <v>1</v>
      </c>
      <c r="O26" s="144">
        <v>1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 t="s">
        <v>671</v>
      </c>
      <c r="W26" s="142">
        <v>0</v>
      </c>
      <c r="X26" s="142">
        <v>0</v>
      </c>
    </row>
    <row r="27" spans="1:24" ht="16.5" customHeight="1" x14ac:dyDescent="0.3">
      <c r="A27" s="137" t="b">
        <v>1</v>
      </c>
      <c r="B27" s="138" t="s">
        <v>687</v>
      </c>
      <c r="C27" s="137">
        <v>100202004</v>
      </c>
      <c r="D27" s="145">
        <v>0</v>
      </c>
      <c r="E27" s="145">
        <v>0</v>
      </c>
      <c r="F27" s="140" t="s">
        <v>670</v>
      </c>
      <c r="G27" s="146">
        <v>2018</v>
      </c>
      <c r="H27" s="143">
        <v>99</v>
      </c>
      <c r="I27" s="143">
        <v>-1</v>
      </c>
      <c r="J27" s="143">
        <v>0</v>
      </c>
      <c r="K27" s="143">
        <v>0</v>
      </c>
      <c r="L27" s="137">
        <v>512102030</v>
      </c>
      <c r="M27" s="137">
        <v>100202004</v>
      </c>
      <c r="N27" s="209">
        <v>1</v>
      </c>
      <c r="O27" s="144">
        <v>1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 t="s">
        <v>671</v>
      </c>
      <c r="W27" s="142">
        <v>0</v>
      </c>
      <c r="X27" s="142">
        <v>0</v>
      </c>
    </row>
    <row r="28" spans="1:24" ht="16.5" customHeight="1" x14ac:dyDescent="0.3">
      <c r="A28" s="137" t="b">
        <v>1</v>
      </c>
      <c r="B28" s="138" t="s">
        <v>688</v>
      </c>
      <c r="C28" s="137">
        <v>100302004</v>
      </c>
      <c r="D28" s="145">
        <v>0</v>
      </c>
      <c r="E28" s="145">
        <v>0</v>
      </c>
      <c r="F28" s="140" t="s">
        <v>670</v>
      </c>
      <c r="G28" s="146">
        <v>2019</v>
      </c>
      <c r="H28" s="143">
        <v>99</v>
      </c>
      <c r="I28" s="143">
        <v>-1</v>
      </c>
      <c r="J28" s="143">
        <v>0</v>
      </c>
      <c r="K28" s="143">
        <v>0</v>
      </c>
      <c r="L28" s="137">
        <v>512202030</v>
      </c>
      <c r="M28" s="137">
        <v>100302004</v>
      </c>
      <c r="N28" s="209">
        <v>1</v>
      </c>
      <c r="O28" s="144">
        <v>1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 t="s">
        <v>671</v>
      </c>
      <c r="W28" s="142">
        <v>0</v>
      </c>
      <c r="X28" s="142">
        <v>0</v>
      </c>
    </row>
    <row r="29" spans="1:24" ht="16.5" customHeight="1" x14ac:dyDescent="0.3">
      <c r="A29" s="150" t="b">
        <v>1</v>
      </c>
      <c r="B29" s="151" t="s">
        <v>689</v>
      </c>
      <c r="C29" s="150">
        <v>100202005</v>
      </c>
      <c r="D29" s="152">
        <v>0</v>
      </c>
      <c r="E29" s="152">
        <v>0</v>
      </c>
      <c r="F29" s="152" t="s">
        <v>670</v>
      </c>
      <c r="G29" s="153">
        <v>2020</v>
      </c>
      <c r="H29" s="150">
        <v>99</v>
      </c>
      <c r="I29" s="150">
        <v>-1</v>
      </c>
      <c r="J29" s="150">
        <v>0</v>
      </c>
      <c r="K29" s="150">
        <v>0</v>
      </c>
      <c r="L29" s="150">
        <v>512102070</v>
      </c>
      <c r="M29" s="150">
        <v>100202005</v>
      </c>
      <c r="N29" s="209">
        <v>1</v>
      </c>
      <c r="O29" s="154">
        <v>1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 t="s">
        <v>671</v>
      </c>
      <c r="W29" s="155">
        <v>0</v>
      </c>
      <c r="X29" s="155">
        <v>0</v>
      </c>
    </row>
    <row r="30" spans="1:24" ht="16.5" customHeight="1" x14ac:dyDescent="0.3">
      <c r="A30" s="137" t="b">
        <v>1</v>
      </c>
      <c r="B30" s="138" t="s">
        <v>690</v>
      </c>
      <c r="C30" s="137">
        <v>100302005</v>
      </c>
      <c r="D30" s="145">
        <v>0</v>
      </c>
      <c r="E30" s="145">
        <v>0</v>
      </c>
      <c r="F30" s="140" t="s">
        <v>670</v>
      </c>
      <c r="G30" s="146">
        <v>2020</v>
      </c>
      <c r="H30" s="143">
        <v>99</v>
      </c>
      <c r="I30" s="143">
        <v>-1</v>
      </c>
      <c r="J30" s="143">
        <v>0</v>
      </c>
      <c r="K30" s="143">
        <v>0</v>
      </c>
      <c r="L30" s="137">
        <v>512202070</v>
      </c>
      <c r="M30" s="137">
        <v>100302005</v>
      </c>
      <c r="N30" s="209">
        <v>1</v>
      </c>
      <c r="O30" s="144">
        <v>1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 t="s">
        <v>671</v>
      </c>
      <c r="W30" s="142">
        <v>0</v>
      </c>
      <c r="X30" s="142">
        <v>0</v>
      </c>
    </row>
    <row r="31" spans="1:24" ht="16.5" customHeight="1" x14ac:dyDescent="0.3">
      <c r="A31" s="137" t="b">
        <v>1</v>
      </c>
      <c r="B31" s="138" t="s">
        <v>691</v>
      </c>
      <c r="C31" s="137">
        <v>100402005</v>
      </c>
      <c r="D31" s="145">
        <v>0</v>
      </c>
      <c r="E31" s="145">
        <v>0</v>
      </c>
      <c r="F31" s="140" t="s">
        <v>670</v>
      </c>
      <c r="G31" s="146">
        <v>2021</v>
      </c>
      <c r="H31" s="143">
        <v>99</v>
      </c>
      <c r="I31" s="143">
        <v>-1</v>
      </c>
      <c r="J31" s="143">
        <v>0</v>
      </c>
      <c r="K31" s="143">
        <v>0</v>
      </c>
      <c r="L31" s="137">
        <v>512102050</v>
      </c>
      <c r="M31" s="137">
        <v>100402005</v>
      </c>
      <c r="N31" s="209">
        <v>1</v>
      </c>
      <c r="O31" s="144">
        <v>1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 t="s">
        <v>671</v>
      </c>
      <c r="W31" s="142">
        <v>0</v>
      </c>
      <c r="X31" s="142">
        <v>0</v>
      </c>
    </row>
    <row r="32" spans="1:24" ht="16.5" customHeight="1" x14ac:dyDescent="0.3">
      <c r="A32" s="137" t="b">
        <v>1</v>
      </c>
      <c r="B32" s="138" t="s">
        <v>692</v>
      </c>
      <c r="C32" s="137">
        <v>100502006</v>
      </c>
      <c r="D32" s="145">
        <v>0</v>
      </c>
      <c r="E32" s="145">
        <v>0</v>
      </c>
      <c r="F32" s="140" t="s">
        <v>670</v>
      </c>
      <c r="G32" s="146">
        <v>2022</v>
      </c>
      <c r="H32" s="143">
        <v>99</v>
      </c>
      <c r="I32" s="143">
        <v>-1</v>
      </c>
      <c r="J32" s="143">
        <v>0</v>
      </c>
      <c r="K32" s="143">
        <v>0</v>
      </c>
      <c r="L32" s="137">
        <v>512102060</v>
      </c>
      <c r="M32" s="137">
        <v>100502006</v>
      </c>
      <c r="N32" s="209">
        <v>1</v>
      </c>
      <c r="O32" s="144">
        <v>1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 t="s">
        <v>671</v>
      </c>
      <c r="W32" s="142">
        <v>0</v>
      </c>
      <c r="X32" s="142">
        <v>0</v>
      </c>
    </row>
    <row r="33" spans="1:24" ht="16.5" customHeight="1" x14ac:dyDescent="0.3">
      <c r="A33" s="137" t="b">
        <v>1</v>
      </c>
      <c r="B33" s="138" t="s">
        <v>693</v>
      </c>
      <c r="C33" s="137">
        <v>100203001</v>
      </c>
      <c r="D33" s="145">
        <v>0</v>
      </c>
      <c r="E33" s="145">
        <v>0</v>
      </c>
      <c r="F33" s="140" t="s">
        <v>670</v>
      </c>
      <c r="G33" s="146">
        <v>2023</v>
      </c>
      <c r="H33" s="143">
        <v>99</v>
      </c>
      <c r="I33" s="143">
        <v>-1</v>
      </c>
      <c r="J33" s="143">
        <v>0</v>
      </c>
      <c r="K33" s="143">
        <v>0</v>
      </c>
      <c r="L33" s="137">
        <v>512103010</v>
      </c>
      <c r="M33" s="137">
        <v>100203001</v>
      </c>
      <c r="N33" s="209">
        <v>1</v>
      </c>
      <c r="O33" s="144">
        <v>1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 t="s">
        <v>671</v>
      </c>
      <c r="W33" s="142">
        <v>0</v>
      </c>
      <c r="X33" s="142">
        <v>0</v>
      </c>
    </row>
    <row r="34" spans="1:24" ht="16.5" customHeight="1" x14ac:dyDescent="0.3">
      <c r="A34" s="147" t="b">
        <v>1</v>
      </c>
      <c r="B34" s="148" t="s">
        <v>694</v>
      </c>
      <c r="C34" s="147">
        <v>100303001</v>
      </c>
      <c r="D34" s="145">
        <v>0</v>
      </c>
      <c r="E34" s="145">
        <v>0</v>
      </c>
      <c r="F34" s="149" t="s">
        <v>670</v>
      </c>
      <c r="G34" s="146">
        <v>2024</v>
      </c>
      <c r="H34" s="143">
        <v>99</v>
      </c>
      <c r="I34" s="143">
        <v>-1</v>
      </c>
      <c r="J34" s="143">
        <v>0</v>
      </c>
      <c r="K34" s="143">
        <v>0</v>
      </c>
      <c r="L34" s="137">
        <v>512203010</v>
      </c>
      <c r="M34" s="147">
        <v>100303001</v>
      </c>
      <c r="N34" s="209">
        <v>1</v>
      </c>
      <c r="O34" s="144">
        <v>1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 t="s">
        <v>671</v>
      </c>
      <c r="W34" s="142">
        <v>0</v>
      </c>
      <c r="X34" s="142">
        <v>0</v>
      </c>
    </row>
    <row r="35" spans="1:24" ht="16.5" customHeight="1" x14ac:dyDescent="0.3">
      <c r="A35" s="137" t="b">
        <v>1</v>
      </c>
      <c r="B35" s="138" t="s">
        <v>695</v>
      </c>
      <c r="C35" s="137">
        <v>100203002</v>
      </c>
      <c r="D35" s="145">
        <v>0</v>
      </c>
      <c r="E35" s="145">
        <v>0</v>
      </c>
      <c r="F35" s="140" t="s">
        <v>670</v>
      </c>
      <c r="G35" s="146">
        <v>2025</v>
      </c>
      <c r="H35" s="143">
        <v>99</v>
      </c>
      <c r="I35" s="143">
        <v>-1</v>
      </c>
      <c r="J35" s="143">
        <v>0</v>
      </c>
      <c r="K35" s="143">
        <v>0</v>
      </c>
      <c r="L35" s="137">
        <v>512103020</v>
      </c>
      <c r="M35" s="137">
        <v>100203002</v>
      </c>
      <c r="N35" s="209">
        <v>1</v>
      </c>
      <c r="O35" s="144">
        <v>1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 t="s">
        <v>671</v>
      </c>
      <c r="W35" s="142">
        <v>0</v>
      </c>
      <c r="X35" s="142">
        <v>0</v>
      </c>
    </row>
    <row r="36" spans="1:24" ht="16.5" customHeight="1" x14ac:dyDescent="0.3">
      <c r="A36" s="147" t="b">
        <v>1</v>
      </c>
      <c r="B36" s="148" t="s">
        <v>696</v>
      </c>
      <c r="C36" s="147">
        <v>100303002</v>
      </c>
      <c r="D36" s="145">
        <v>0</v>
      </c>
      <c r="E36" s="145">
        <v>0</v>
      </c>
      <c r="F36" s="149" t="s">
        <v>670</v>
      </c>
      <c r="G36" s="146">
        <v>2026</v>
      </c>
      <c r="H36" s="143">
        <v>99</v>
      </c>
      <c r="I36" s="143">
        <v>-1</v>
      </c>
      <c r="J36" s="143">
        <v>0</v>
      </c>
      <c r="K36" s="143">
        <v>0</v>
      </c>
      <c r="L36" s="137">
        <v>512203020</v>
      </c>
      <c r="M36" s="147">
        <v>100303002</v>
      </c>
      <c r="N36" s="209">
        <v>1</v>
      </c>
      <c r="O36" s="144">
        <v>1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137" t="s">
        <v>671</v>
      </c>
      <c r="W36" s="142">
        <v>0</v>
      </c>
      <c r="X36" s="142">
        <v>0</v>
      </c>
    </row>
    <row r="37" spans="1:24" ht="16.5" customHeight="1" x14ac:dyDescent="0.3">
      <c r="A37" s="137" t="b">
        <v>1</v>
      </c>
      <c r="B37" s="138" t="s">
        <v>697</v>
      </c>
      <c r="C37" s="137">
        <v>100203003</v>
      </c>
      <c r="D37" s="145">
        <v>0</v>
      </c>
      <c r="E37" s="145">
        <v>0</v>
      </c>
      <c r="F37" s="140" t="s">
        <v>670</v>
      </c>
      <c r="G37" s="146">
        <v>2027</v>
      </c>
      <c r="H37" s="143">
        <v>99</v>
      </c>
      <c r="I37" s="143">
        <v>-1</v>
      </c>
      <c r="J37" s="143">
        <v>0</v>
      </c>
      <c r="K37" s="143">
        <v>0</v>
      </c>
      <c r="L37" s="137">
        <v>512103030</v>
      </c>
      <c r="M37" s="137">
        <v>100203003</v>
      </c>
      <c r="N37" s="209">
        <v>1</v>
      </c>
      <c r="O37" s="144">
        <v>1</v>
      </c>
      <c r="P37" s="137">
        <v>0</v>
      </c>
      <c r="Q37" s="137">
        <v>0</v>
      </c>
      <c r="R37" s="137">
        <v>0</v>
      </c>
      <c r="S37" s="137">
        <v>0</v>
      </c>
      <c r="T37" s="137">
        <v>0</v>
      </c>
      <c r="U37" s="137">
        <v>0</v>
      </c>
      <c r="V37" s="137" t="s">
        <v>671</v>
      </c>
      <c r="W37" s="142">
        <v>0</v>
      </c>
      <c r="X37" s="142">
        <v>0</v>
      </c>
    </row>
    <row r="38" spans="1:24" ht="16.5" customHeight="1" x14ac:dyDescent="0.3">
      <c r="A38" s="137" t="b">
        <v>1</v>
      </c>
      <c r="B38" s="138" t="s">
        <v>698</v>
      </c>
      <c r="C38" s="137">
        <v>100203004</v>
      </c>
      <c r="D38" s="145">
        <v>0</v>
      </c>
      <c r="E38" s="145">
        <v>0</v>
      </c>
      <c r="F38" s="140" t="s">
        <v>670</v>
      </c>
      <c r="G38" s="146">
        <v>2028</v>
      </c>
      <c r="H38" s="143">
        <v>99</v>
      </c>
      <c r="I38" s="143">
        <v>-1</v>
      </c>
      <c r="J38" s="143">
        <v>0</v>
      </c>
      <c r="K38" s="143">
        <v>0</v>
      </c>
      <c r="L38" s="137">
        <v>512103040</v>
      </c>
      <c r="M38" s="137">
        <v>100203004</v>
      </c>
      <c r="N38" s="209">
        <v>1</v>
      </c>
      <c r="O38" s="144">
        <v>1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  <c r="V38" s="137" t="s">
        <v>671</v>
      </c>
      <c r="W38" s="142">
        <v>0</v>
      </c>
      <c r="X38" s="142">
        <v>0</v>
      </c>
    </row>
    <row r="39" spans="1:24" ht="16.5" customHeight="1" x14ac:dyDescent="0.3">
      <c r="A39" s="137" t="b">
        <v>1</v>
      </c>
      <c r="B39" s="138" t="s">
        <v>699</v>
      </c>
      <c r="C39" s="137">
        <v>100203005</v>
      </c>
      <c r="D39" s="145">
        <v>0</v>
      </c>
      <c r="E39" s="145">
        <v>0</v>
      </c>
      <c r="F39" s="140" t="s">
        <v>670</v>
      </c>
      <c r="G39" s="146">
        <v>2029</v>
      </c>
      <c r="H39" s="143">
        <v>99</v>
      </c>
      <c r="I39" s="143">
        <v>-1</v>
      </c>
      <c r="J39" s="143">
        <v>0</v>
      </c>
      <c r="K39" s="143">
        <v>0</v>
      </c>
      <c r="L39" s="137">
        <v>512103050</v>
      </c>
      <c r="M39" s="137">
        <v>100203005</v>
      </c>
      <c r="N39" s="209">
        <v>1</v>
      </c>
      <c r="O39" s="144">
        <v>1</v>
      </c>
      <c r="P39" s="137">
        <v>0</v>
      </c>
      <c r="Q39" s="137">
        <v>0</v>
      </c>
      <c r="R39" s="137">
        <v>0</v>
      </c>
      <c r="S39" s="137">
        <v>0</v>
      </c>
      <c r="T39" s="137">
        <v>0</v>
      </c>
      <c r="U39" s="137">
        <v>0</v>
      </c>
      <c r="V39" s="137" t="s">
        <v>671</v>
      </c>
      <c r="W39" s="142">
        <v>0</v>
      </c>
      <c r="X39" s="142">
        <v>0</v>
      </c>
    </row>
    <row r="40" spans="1:24" ht="16.5" customHeight="1" x14ac:dyDescent="0.3">
      <c r="A40" s="147" t="b">
        <v>1</v>
      </c>
      <c r="B40" s="148" t="s">
        <v>700</v>
      </c>
      <c r="C40" s="147">
        <v>100303005</v>
      </c>
      <c r="D40" s="145">
        <v>0</v>
      </c>
      <c r="E40" s="145">
        <v>0</v>
      </c>
      <c r="F40" s="149" t="s">
        <v>670</v>
      </c>
      <c r="G40" s="146">
        <v>2030</v>
      </c>
      <c r="H40" s="143">
        <v>99</v>
      </c>
      <c r="I40" s="143">
        <v>-1</v>
      </c>
      <c r="J40" s="143">
        <v>0</v>
      </c>
      <c r="K40" s="143">
        <v>0</v>
      </c>
      <c r="L40" s="137">
        <v>512203050</v>
      </c>
      <c r="M40" s="147">
        <v>100303005</v>
      </c>
      <c r="N40" s="209">
        <v>1</v>
      </c>
      <c r="O40" s="144">
        <v>1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  <c r="V40" s="137" t="s">
        <v>671</v>
      </c>
      <c r="W40" s="142">
        <v>0</v>
      </c>
      <c r="X40" s="142">
        <v>0</v>
      </c>
    </row>
    <row r="41" spans="1:24" ht="16.5" customHeight="1" x14ac:dyDescent="0.3">
      <c r="A41" s="137" t="b">
        <v>1</v>
      </c>
      <c r="B41" s="138" t="s">
        <v>701</v>
      </c>
      <c r="C41" s="137">
        <v>100303003</v>
      </c>
      <c r="D41" s="145">
        <v>0</v>
      </c>
      <c r="E41" s="145">
        <v>0</v>
      </c>
      <c r="F41" s="140" t="s">
        <v>670</v>
      </c>
      <c r="G41" s="146">
        <v>2031</v>
      </c>
      <c r="H41" s="143">
        <v>99</v>
      </c>
      <c r="I41" s="143">
        <v>-1</v>
      </c>
      <c r="J41" s="143">
        <v>0</v>
      </c>
      <c r="K41" s="143">
        <v>0</v>
      </c>
      <c r="L41" s="137">
        <v>512203030</v>
      </c>
      <c r="M41" s="137">
        <v>100303003</v>
      </c>
      <c r="N41" s="209">
        <v>1</v>
      </c>
      <c r="O41" s="144">
        <v>1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 t="s">
        <v>671</v>
      </c>
      <c r="W41" s="142">
        <v>0</v>
      </c>
      <c r="X41" s="142">
        <v>0</v>
      </c>
    </row>
    <row r="42" spans="1:24" ht="16.5" customHeight="1" x14ac:dyDescent="0.3">
      <c r="A42" s="137" t="b">
        <v>1</v>
      </c>
      <c r="B42" s="138" t="s">
        <v>702</v>
      </c>
      <c r="C42" s="137">
        <v>100303004</v>
      </c>
      <c r="D42" s="145">
        <v>0</v>
      </c>
      <c r="E42" s="145">
        <v>0</v>
      </c>
      <c r="F42" s="140" t="s">
        <v>670</v>
      </c>
      <c r="G42" s="146">
        <v>2032</v>
      </c>
      <c r="H42" s="143">
        <v>99</v>
      </c>
      <c r="I42" s="143">
        <v>-1</v>
      </c>
      <c r="J42" s="143">
        <v>0</v>
      </c>
      <c r="K42" s="143">
        <v>0</v>
      </c>
      <c r="L42" s="137">
        <v>512203040</v>
      </c>
      <c r="M42" s="137">
        <v>100303004</v>
      </c>
      <c r="N42" s="209">
        <v>1</v>
      </c>
      <c r="O42" s="144">
        <v>1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137" t="s">
        <v>671</v>
      </c>
      <c r="W42" s="142">
        <v>0</v>
      </c>
      <c r="X42" s="142">
        <v>0</v>
      </c>
    </row>
    <row r="43" spans="1:24" ht="16.5" customHeight="1" x14ac:dyDescent="0.3">
      <c r="A43" s="137" t="b">
        <v>1</v>
      </c>
      <c r="B43" s="138" t="s">
        <v>703</v>
      </c>
      <c r="C43" s="137">
        <v>100403001</v>
      </c>
      <c r="D43" s="145">
        <v>0</v>
      </c>
      <c r="E43" s="145">
        <v>0</v>
      </c>
      <c r="F43" s="140" t="s">
        <v>670</v>
      </c>
      <c r="G43" s="146">
        <v>2033</v>
      </c>
      <c r="H43" s="143">
        <v>99</v>
      </c>
      <c r="I43" s="143">
        <v>-1</v>
      </c>
      <c r="J43" s="143">
        <v>0</v>
      </c>
      <c r="K43" s="143">
        <v>0</v>
      </c>
      <c r="L43" s="137">
        <v>512303010</v>
      </c>
      <c r="M43" s="137">
        <v>100403001</v>
      </c>
      <c r="N43" s="209">
        <v>1</v>
      </c>
      <c r="O43" s="144">
        <v>1</v>
      </c>
      <c r="P43" s="137">
        <v>0</v>
      </c>
      <c r="Q43" s="137">
        <v>0</v>
      </c>
      <c r="R43" s="137">
        <v>0</v>
      </c>
      <c r="S43" s="137">
        <v>0</v>
      </c>
      <c r="T43" s="137">
        <v>0</v>
      </c>
      <c r="U43" s="137">
        <v>0</v>
      </c>
      <c r="V43" s="137" t="s">
        <v>671</v>
      </c>
      <c r="W43" s="142">
        <v>0</v>
      </c>
      <c r="X43" s="142">
        <v>0</v>
      </c>
    </row>
    <row r="44" spans="1:24" ht="16.5" customHeight="1" x14ac:dyDescent="0.3">
      <c r="A44" s="137" t="b">
        <v>1</v>
      </c>
      <c r="B44" s="138" t="s">
        <v>704</v>
      </c>
      <c r="C44" s="137">
        <v>100503001</v>
      </c>
      <c r="D44" s="145">
        <v>0</v>
      </c>
      <c r="E44" s="145">
        <v>0</v>
      </c>
      <c r="F44" s="140" t="s">
        <v>670</v>
      </c>
      <c r="G44" s="146">
        <v>2034</v>
      </c>
      <c r="H44" s="143">
        <v>99</v>
      </c>
      <c r="I44" s="143">
        <v>-1</v>
      </c>
      <c r="J44" s="143">
        <v>0</v>
      </c>
      <c r="K44" s="143">
        <v>0</v>
      </c>
      <c r="L44" s="137">
        <v>512303020</v>
      </c>
      <c r="M44" s="137">
        <v>100503001</v>
      </c>
      <c r="N44" s="209">
        <v>1</v>
      </c>
      <c r="O44" s="144">
        <v>1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7" t="s">
        <v>671</v>
      </c>
      <c r="W44" s="142">
        <v>0</v>
      </c>
      <c r="X44" s="142">
        <v>0</v>
      </c>
    </row>
    <row r="45" spans="1:24" ht="16.5" customHeight="1" x14ac:dyDescent="0.3">
      <c r="A45" s="137" t="b">
        <v>1</v>
      </c>
      <c r="B45" s="138" t="s">
        <v>705</v>
      </c>
      <c r="C45" s="137">
        <v>100204001</v>
      </c>
      <c r="D45" s="145">
        <v>0</v>
      </c>
      <c r="E45" s="145">
        <v>0</v>
      </c>
      <c r="F45" s="140" t="s">
        <v>670</v>
      </c>
      <c r="G45" s="146">
        <v>2035</v>
      </c>
      <c r="H45" s="143">
        <v>99</v>
      </c>
      <c r="I45" s="143">
        <v>-1</v>
      </c>
      <c r="J45" s="143">
        <v>0</v>
      </c>
      <c r="K45" s="143">
        <v>0</v>
      </c>
      <c r="L45" s="137">
        <v>512104011</v>
      </c>
      <c r="M45" s="137">
        <v>100204001</v>
      </c>
      <c r="N45" s="209">
        <v>1</v>
      </c>
      <c r="O45" s="144">
        <v>1</v>
      </c>
      <c r="P45" s="137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37" t="s">
        <v>671</v>
      </c>
      <c r="W45" s="142">
        <v>0</v>
      </c>
      <c r="X45" s="142">
        <v>0</v>
      </c>
    </row>
    <row r="46" spans="1:24" ht="16.5" customHeight="1" x14ac:dyDescent="0.3">
      <c r="A46" s="147" t="b">
        <v>1</v>
      </c>
      <c r="B46" s="148" t="s">
        <v>706</v>
      </c>
      <c r="C46" s="147">
        <v>100304001</v>
      </c>
      <c r="D46" s="145">
        <v>0</v>
      </c>
      <c r="E46" s="145">
        <v>0</v>
      </c>
      <c r="F46" s="149" t="s">
        <v>670</v>
      </c>
      <c r="G46" s="146">
        <v>2036</v>
      </c>
      <c r="H46" s="143">
        <v>99</v>
      </c>
      <c r="I46" s="143">
        <v>-1</v>
      </c>
      <c r="J46" s="143">
        <v>0</v>
      </c>
      <c r="K46" s="143">
        <v>0</v>
      </c>
      <c r="L46" s="137">
        <v>512204011</v>
      </c>
      <c r="M46" s="147">
        <v>100304001</v>
      </c>
      <c r="N46" s="209">
        <v>1</v>
      </c>
      <c r="O46" s="144">
        <v>1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 t="s">
        <v>671</v>
      </c>
      <c r="W46" s="142">
        <v>0</v>
      </c>
      <c r="X46" s="142">
        <v>0</v>
      </c>
    </row>
    <row r="47" spans="1:24" ht="16.5" customHeight="1" x14ac:dyDescent="0.3">
      <c r="A47" s="137" t="b">
        <v>1</v>
      </c>
      <c r="B47" s="138" t="s">
        <v>707</v>
      </c>
      <c r="C47" s="137">
        <v>100204002</v>
      </c>
      <c r="D47" s="145">
        <v>0</v>
      </c>
      <c r="E47" s="145">
        <v>0</v>
      </c>
      <c r="F47" s="140" t="s">
        <v>670</v>
      </c>
      <c r="G47" s="146">
        <v>2037</v>
      </c>
      <c r="H47" s="143">
        <v>99</v>
      </c>
      <c r="I47" s="143">
        <v>-1</v>
      </c>
      <c r="J47" s="143">
        <v>0</v>
      </c>
      <c r="K47" s="143">
        <v>0</v>
      </c>
      <c r="L47" s="137">
        <v>512104012</v>
      </c>
      <c r="M47" s="137">
        <v>100204002</v>
      </c>
      <c r="N47" s="209">
        <v>1</v>
      </c>
      <c r="O47" s="144">
        <v>1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 t="s">
        <v>671</v>
      </c>
      <c r="W47" s="142">
        <v>0</v>
      </c>
      <c r="X47" s="142">
        <v>0</v>
      </c>
    </row>
    <row r="48" spans="1:24" ht="16.5" customHeight="1" x14ac:dyDescent="0.3">
      <c r="A48" s="147" t="b">
        <v>1</v>
      </c>
      <c r="B48" s="148" t="s">
        <v>708</v>
      </c>
      <c r="C48" s="147">
        <v>100304002</v>
      </c>
      <c r="D48" s="145">
        <v>0</v>
      </c>
      <c r="E48" s="145">
        <v>0</v>
      </c>
      <c r="F48" s="149" t="s">
        <v>670</v>
      </c>
      <c r="G48" s="146">
        <v>2038</v>
      </c>
      <c r="H48" s="143">
        <v>99</v>
      </c>
      <c r="I48" s="143">
        <v>-1</v>
      </c>
      <c r="J48" s="143">
        <v>0</v>
      </c>
      <c r="K48" s="143">
        <v>0</v>
      </c>
      <c r="L48" s="137">
        <v>512204012</v>
      </c>
      <c r="M48" s="147">
        <v>100304002</v>
      </c>
      <c r="N48" s="209">
        <v>1</v>
      </c>
      <c r="O48" s="144">
        <v>1</v>
      </c>
      <c r="P48" s="137">
        <v>0</v>
      </c>
      <c r="Q48" s="137">
        <v>0</v>
      </c>
      <c r="R48" s="137">
        <v>0</v>
      </c>
      <c r="S48" s="137">
        <v>0</v>
      </c>
      <c r="T48" s="137">
        <v>0</v>
      </c>
      <c r="U48" s="137">
        <v>0</v>
      </c>
      <c r="V48" s="137" t="s">
        <v>671</v>
      </c>
      <c r="W48" s="142">
        <v>0</v>
      </c>
      <c r="X48" s="142">
        <v>0</v>
      </c>
    </row>
    <row r="49" spans="1:24" ht="16.5" customHeight="1" x14ac:dyDescent="0.3">
      <c r="A49" s="137" t="b">
        <v>1</v>
      </c>
      <c r="B49" s="138" t="s">
        <v>709</v>
      </c>
      <c r="C49" s="137">
        <v>100204003</v>
      </c>
      <c r="D49" s="145">
        <v>0</v>
      </c>
      <c r="E49" s="145">
        <v>0</v>
      </c>
      <c r="F49" s="140" t="s">
        <v>670</v>
      </c>
      <c r="G49" s="146">
        <v>2039</v>
      </c>
      <c r="H49" s="143">
        <v>99</v>
      </c>
      <c r="I49" s="143">
        <v>-1</v>
      </c>
      <c r="J49" s="143">
        <v>0</v>
      </c>
      <c r="K49" s="143">
        <v>0</v>
      </c>
      <c r="L49" s="137">
        <v>512104013</v>
      </c>
      <c r="M49" s="137">
        <v>100204003</v>
      </c>
      <c r="N49" s="209">
        <v>1</v>
      </c>
      <c r="O49" s="144">
        <v>1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 t="s">
        <v>671</v>
      </c>
      <c r="W49" s="142">
        <v>0</v>
      </c>
      <c r="X49" s="142">
        <v>0</v>
      </c>
    </row>
    <row r="50" spans="1:24" ht="16.5" customHeight="1" x14ac:dyDescent="0.3">
      <c r="A50" s="137" t="b">
        <v>1</v>
      </c>
      <c r="B50" s="138" t="s">
        <v>710</v>
      </c>
      <c r="C50" s="137">
        <v>100204004</v>
      </c>
      <c r="D50" s="145">
        <v>0</v>
      </c>
      <c r="E50" s="145">
        <v>0</v>
      </c>
      <c r="F50" s="140" t="s">
        <v>670</v>
      </c>
      <c r="G50" s="146">
        <v>2040</v>
      </c>
      <c r="H50" s="143">
        <v>99</v>
      </c>
      <c r="I50" s="143">
        <v>-1</v>
      </c>
      <c r="J50" s="143">
        <v>0</v>
      </c>
      <c r="K50" s="143">
        <v>0</v>
      </c>
      <c r="L50" s="137">
        <v>512104014</v>
      </c>
      <c r="M50" s="137">
        <v>100204004</v>
      </c>
      <c r="N50" s="209">
        <v>1</v>
      </c>
      <c r="O50" s="144">
        <v>1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 t="s">
        <v>671</v>
      </c>
      <c r="W50" s="142">
        <v>0</v>
      </c>
      <c r="X50" s="142">
        <v>0</v>
      </c>
    </row>
    <row r="51" spans="1:24" ht="16.5" customHeight="1" x14ac:dyDescent="0.3">
      <c r="A51" s="137" t="b">
        <v>1</v>
      </c>
      <c r="B51" s="138" t="s">
        <v>711</v>
      </c>
      <c r="C51" s="137">
        <v>100204005</v>
      </c>
      <c r="D51" s="145">
        <v>0</v>
      </c>
      <c r="E51" s="145">
        <v>0</v>
      </c>
      <c r="F51" s="140" t="s">
        <v>670</v>
      </c>
      <c r="G51" s="146">
        <v>2041</v>
      </c>
      <c r="H51" s="143">
        <v>99</v>
      </c>
      <c r="I51" s="143">
        <v>-1</v>
      </c>
      <c r="J51" s="143">
        <v>0</v>
      </c>
      <c r="K51" s="143">
        <v>0</v>
      </c>
      <c r="L51" s="137">
        <v>512104015</v>
      </c>
      <c r="M51" s="137">
        <v>100204005</v>
      </c>
      <c r="N51" s="209">
        <v>1</v>
      </c>
      <c r="O51" s="144">
        <v>1</v>
      </c>
      <c r="P51" s="137">
        <v>0</v>
      </c>
      <c r="Q51" s="137">
        <v>0</v>
      </c>
      <c r="R51" s="137">
        <v>0</v>
      </c>
      <c r="S51" s="137">
        <v>0</v>
      </c>
      <c r="T51" s="137">
        <v>0</v>
      </c>
      <c r="U51" s="137">
        <v>0</v>
      </c>
      <c r="V51" s="137" t="s">
        <v>671</v>
      </c>
      <c r="W51" s="142">
        <v>0</v>
      </c>
      <c r="X51" s="142">
        <v>0</v>
      </c>
    </row>
    <row r="52" spans="1:24" ht="16.5" customHeight="1" x14ac:dyDescent="0.3">
      <c r="A52" s="147" t="b">
        <v>1</v>
      </c>
      <c r="B52" s="148" t="s">
        <v>712</v>
      </c>
      <c r="C52" s="147">
        <v>100304005</v>
      </c>
      <c r="D52" s="145">
        <v>0</v>
      </c>
      <c r="E52" s="145">
        <v>0</v>
      </c>
      <c r="F52" s="149" t="s">
        <v>670</v>
      </c>
      <c r="G52" s="146">
        <v>2042</v>
      </c>
      <c r="H52" s="143">
        <v>99</v>
      </c>
      <c r="I52" s="143">
        <v>-1</v>
      </c>
      <c r="J52" s="143">
        <v>0</v>
      </c>
      <c r="K52" s="143">
        <v>0</v>
      </c>
      <c r="L52" s="137">
        <v>512204015</v>
      </c>
      <c r="M52" s="147">
        <v>100304005</v>
      </c>
      <c r="N52" s="209">
        <v>1</v>
      </c>
      <c r="O52" s="144">
        <v>1</v>
      </c>
      <c r="P52" s="137">
        <v>0</v>
      </c>
      <c r="Q52" s="137">
        <v>0</v>
      </c>
      <c r="R52" s="137">
        <v>0</v>
      </c>
      <c r="S52" s="137">
        <v>0</v>
      </c>
      <c r="T52" s="137">
        <v>0</v>
      </c>
      <c r="U52" s="137">
        <v>0</v>
      </c>
      <c r="V52" s="137" t="s">
        <v>671</v>
      </c>
      <c r="W52" s="142">
        <v>0</v>
      </c>
      <c r="X52" s="142">
        <v>0</v>
      </c>
    </row>
    <row r="53" spans="1:24" ht="16.5" customHeight="1" x14ac:dyDescent="0.3">
      <c r="A53" s="137" t="b">
        <v>1</v>
      </c>
      <c r="B53" s="138" t="s">
        <v>713</v>
      </c>
      <c r="C53" s="137">
        <v>100304003</v>
      </c>
      <c r="D53" s="145">
        <v>0</v>
      </c>
      <c r="E53" s="145">
        <v>0</v>
      </c>
      <c r="F53" s="140" t="s">
        <v>670</v>
      </c>
      <c r="G53" s="146">
        <v>2043</v>
      </c>
      <c r="H53" s="143">
        <v>99</v>
      </c>
      <c r="I53" s="143">
        <v>-1</v>
      </c>
      <c r="J53" s="143">
        <v>0</v>
      </c>
      <c r="K53" s="143">
        <v>0</v>
      </c>
      <c r="L53" s="137">
        <v>512204013</v>
      </c>
      <c r="M53" s="137">
        <v>100304003</v>
      </c>
      <c r="N53" s="209">
        <v>1</v>
      </c>
      <c r="O53" s="144">
        <v>1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 t="s">
        <v>671</v>
      </c>
      <c r="W53" s="142">
        <v>0</v>
      </c>
      <c r="X53" s="142">
        <v>0</v>
      </c>
    </row>
    <row r="54" spans="1:24" ht="16.5" customHeight="1" x14ac:dyDescent="0.3">
      <c r="A54" s="137" t="b">
        <v>1</v>
      </c>
      <c r="B54" s="138" t="s">
        <v>714</v>
      </c>
      <c r="C54" s="137">
        <v>100304004</v>
      </c>
      <c r="D54" s="145">
        <v>0</v>
      </c>
      <c r="E54" s="145">
        <v>0</v>
      </c>
      <c r="F54" s="140" t="s">
        <v>670</v>
      </c>
      <c r="G54" s="146">
        <v>2044</v>
      </c>
      <c r="H54" s="143">
        <v>99</v>
      </c>
      <c r="I54" s="143">
        <v>-1</v>
      </c>
      <c r="J54" s="143">
        <v>0</v>
      </c>
      <c r="K54" s="143">
        <v>0</v>
      </c>
      <c r="L54" s="137">
        <v>512204014</v>
      </c>
      <c r="M54" s="137">
        <v>100304004</v>
      </c>
      <c r="N54" s="209">
        <v>1</v>
      </c>
      <c r="O54" s="144">
        <v>1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 t="s">
        <v>671</v>
      </c>
      <c r="W54" s="142">
        <v>0</v>
      </c>
      <c r="X54" s="142">
        <v>0</v>
      </c>
    </row>
    <row r="55" spans="1:24" ht="16.5" customHeight="1" x14ac:dyDescent="0.3">
      <c r="A55" s="137" t="b">
        <v>1</v>
      </c>
      <c r="B55" s="138" t="s">
        <v>715</v>
      </c>
      <c r="C55" s="137">
        <v>100404001</v>
      </c>
      <c r="D55" s="145">
        <v>0</v>
      </c>
      <c r="E55" s="145">
        <v>0</v>
      </c>
      <c r="F55" s="140" t="s">
        <v>670</v>
      </c>
      <c r="G55" s="146">
        <v>2045</v>
      </c>
      <c r="H55" s="143">
        <v>99</v>
      </c>
      <c r="I55" s="143">
        <v>-1</v>
      </c>
      <c r="J55" s="143">
        <v>0</v>
      </c>
      <c r="K55" s="143">
        <v>0</v>
      </c>
      <c r="L55" s="137">
        <v>512304011</v>
      </c>
      <c r="M55" s="137">
        <v>100404001</v>
      </c>
      <c r="N55" s="209">
        <v>1</v>
      </c>
      <c r="O55" s="144">
        <v>1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 t="s">
        <v>671</v>
      </c>
      <c r="W55" s="142">
        <v>0</v>
      </c>
      <c r="X55" s="142">
        <v>0</v>
      </c>
    </row>
    <row r="56" spans="1:24" ht="16.5" customHeight="1" x14ac:dyDescent="0.3">
      <c r="A56" s="156" t="b">
        <v>1</v>
      </c>
      <c r="B56" s="157" t="s">
        <v>716</v>
      </c>
      <c r="C56" s="156">
        <v>100504001</v>
      </c>
      <c r="D56" s="145">
        <v>0</v>
      </c>
      <c r="E56" s="145">
        <v>0</v>
      </c>
      <c r="F56" s="158" t="s">
        <v>670</v>
      </c>
      <c r="G56" s="146">
        <v>2046</v>
      </c>
      <c r="H56" s="143">
        <v>99</v>
      </c>
      <c r="I56" s="143">
        <v>-1</v>
      </c>
      <c r="J56" s="143">
        <v>0</v>
      </c>
      <c r="K56" s="143">
        <v>0</v>
      </c>
      <c r="L56" s="156">
        <v>512304012</v>
      </c>
      <c r="M56" s="156">
        <v>100504001</v>
      </c>
      <c r="N56" s="209">
        <v>1</v>
      </c>
      <c r="O56" s="144">
        <v>1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7" t="s">
        <v>671</v>
      </c>
      <c r="W56" s="142">
        <v>0</v>
      </c>
      <c r="X56" s="142">
        <v>0</v>
      </c>
    </row>
    <row r="57" spans="1:24" ht="16.5" customHeight="1" x14ac:dyDescent="0.3">
      <c r="A57" s="147" t="b">
        <v>1</v>
      </c>
      <c r="B57" s="157" t="s">
        <v>717</v>
      </c>
      <c r="C57" s="147">
        <v>100504002</v>
      </c>
      <c r="D57" s="145">
        <v>0</v>
      </c>
      <c r="E57" s="145">
        <v>0</v>
      </c>
      <c r="F57" s="158" t="s">
        <v>670</v>
      </c>
      <c r="G57" s="146">
        <v>2047</v>
      </c>
      <c r="H57" s="143">
        <v>99</v>
      </c>
      <c r="I57" s="143">
        <v>-1</v>
      </c>
      <c r="J57" s="143">
        <v>0</v>
      </c>
      <c r="K57" s="143">
        <v>0</v>
      </c>
      <c r="L57" s="156">
        <v>512304013</v>
      </c>
      <c r="M57" s="147">
        <v>100504002</v>
      </c>
      <c r="N57" s="209">
        <v>1</v>
      </c>
      <c r="O57" s="144">
        <v>1</v>
      </c>
      <c r="P57" s="137">
        <v>0</v>
      </c>
      <c r="Q57" s="137">
        <v>0</v>
      </c>
      <c r="R57" s="137">
        <v>0</v>
      </c>
      <c r="S57" s="137">
        <v>0</v>
      </c>
      <c r="T57" s="137">
        <v>0</v>
      </c>
      <c r="U57" s="137">
        <v>0</v>
      </c>
      <c r="V57" s="137" t="s">
        <v>671</v>
      </c>
      <c r="W57" s="142">
        <v>0</v>
      </c>
      <c r="X57" s="142">
        <v>0</v>
      </c>
    </row>
    <row r="58" spans="1:24" ht="16.5" customHeight="1" x14ac:dyDescent="0.3">
      <c r="A58" s="137" t="b">
        <v>1</v>
      </c>
      <c r="B58" s="159" t="s">
        <v>39</v>
      </c>
      <c r="C58" s="137">
        <v>101000001</v>
      </c>
      <c r="D58" s="145">
        <v>0</v>
      </c>
      <c r="E58" s="145">
        <v>0</v>
      </c>
      <c r="F58" s="140" t="s">
        <v>670</v>
      </c>
      <c r="G58" s="146">
        <v>2048</v>
      </c>
      <c r="H58" s="143">
        <v>99</v>
      </c>
      <c r="I58" s="143">
        <v>-1</v>
      </c>
      <c r="J58" s="143">
        <v>0</v>
      </c>
      <c r="K58" s="143">
        <v>0</v>
      </c>
      <c r="L58" s="137">
        <v>510200001</v>
      </c>
      <c r="M58" s="137">
        <v>101000001</v>
      </c>
      <c r="N58" s="209">
        <v>1</v>
      </c>
      <c r="O58" s="160">
        <v>1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7" t="s">
        <v>671</v>
      </c>
      <c r="W58" s="142">
        <v>0</v>
      </c>
      <c r="X58" s="142">
        <v>0</v>
      </c>
    </row>
    <row r="59" spans="1:24" ht="16.5" customHeight="1" x14ac:dyDescent="0.3">
      <c r="A59" s="137" t="b">
        <v>1</v>
      </c>
      <c r="B59" s="138" t="s">
        <v>718</v>
      </c>
      <c r="C59" s="137">
        <v>100205001</v>
      </c>
      <c r="D59" s="145">
        <v>0</v>
      </c>
      <c r="E59" s="145">
        <v>0</v>
      </c>
      <c r="F59" s="140" t="s">
        <v>670</v>
      </c>
      <c r="G59" s="146">
        <v>2049</v>
      </c>
      <c r="H59" s="143">
        <v>99</v>
      </c>
      <c r="I59" s="143">
        <v>-1</v>
      </c>
      <c r="J59" s="143">
        <v>0</v>
      </c>
      <c r="K59" s="143">
        <v>0</v>
      </c>
      <c r="L59" s="137">
        <v>512105011</v>
      </c>
      <c r="M59" s="137">
        <v>100205001</v>
      </c>
      <c r="N59" s="209">
        <v>1</v>
      </c>
      <c r="O59" s="144">
        <v>1</v>
      </c>
      <c r="P59" s="137">
        <v>0</v>
      </c>
      <c r="Q59" s="137">
        <v>0</v>
      </c>
      <c r="R59" s="137">
        <v>0</v>
      </c>
      <c r="S59" s="137">
        <v>0</v>
      </c>
      <c r="T59" s="137">
        <v>0</v>
      </c>
      <c r="U59" s="137">
        <v>0</v>
      </c>
      <c r="V59" s="137" t="s">
        <v>671</v>
      </c>
      <c r="W59" s="142">
        <v>0</v>
      </c>
      <c r="X59" s="142">
        <v>0</v>
      </c>
    </row>
    <row r="60" spans="1:24" ht="16.5" customHeight="1" x14ac:dyDescent="0.3">
      <c r="A60" s="147" t="b">
        <v>1</v>
      </c>
      <c r="B60" s="148" t="s">
        <v>719</v>
      </c>
      <c r="C60" s="147">
        <v>100305001</v>
      </c>
      <c r="D60" s="145">
        <v>0</v>
      </c>
      <c r="E60" s="145">
        <v>0</v>
      </c>
      <c r="F60" s="149" t="s">
        <v>670</v>
      </c>
      <c r="G60" s="146">
        <v>2050</v>
      </c>
      <c r="H60" s="143">
        <v>99</v>
      </c>
      <c r="I60" s="143">
        <v>-1</v>
      </c>
      <c r="J60" s="143">
        <v>0</v>
      </c>
      <c r="K60" s="143">
        <v>0</v>
      </c>
      <c r="L60" s="137">
        <v>512205011</v>
      </c>
      <c r="M60" s="147">
        <v>100305001</v>
      </c>
      <c r="N60" s="209">
        <v>1</v>
      </c>
      <c r="O60" s="144">
        <v>1</v>
      </c>
      <c r="P60" s="137">
        <v>0</v>
      </c>
      <c r="Q60" s="137">
        <v>0</v>
      </c>
      <c r="R60" s="137">
        <v>0</v>
      </c>
      <c r="S60" s="137">
        <v>0</v>
      </c>
      <c r="T60" s="137">
        <v>0</v>
      </c>
      <c r="U60" s="137">
        <v>0</v>
      </c>
      <c r="V60" s="137" t="s">
        <v>671</v>
      </c>
      <c r="W60" s="142">
        <v>0</v>
      </c>
      <c r="X60" s="142">
        <v>0</v>
      </c>
    </row>
    <row r="61" spans="1:24" ht="16.5" customHeight="1" x14ac:dyDescent="0.3">
      <c r="A61" s="137" t="b">
        <v>1</v>
      </c>
      <c r="B61" s="138" t="s">
        <v>720</v>
      </c>
      <c r="C61" s="137">
        <v>100205002</v>
      </c>
      <c r="D61" s="145">
        <v>0</v>
      </c>
      <c r="E61" s="145">
        <v>0</v>
      </c>
      <c r="F61" s="140" t="s">
        <v>670</v>
      </c>
      <c r="G61" s="146">
        <v>2051</v>
      </c>
      <c r="H61" s="143">
        <v>99</v>
      </c>
      <c r="I61" s="143">
        <v>-1</v>
      </c>
      <c r="J61" s="143">
        <v>0</v>
      </c>
      <c r="K61" s="143">
        <v>0</v>
      </c>
      <c r="L61" s="137">
        <v>512105012</v>
      </c>
      <c r="M61" s="137">
        <v>100205002</v>
      </c>
      <c r="N61" s="209">
        <v>1</v>
      </c>
      <c r="O61" s="144">
        <v>1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 t="s">
        <v>671</v>
      </c>
      <c r="W61" s="142">
        <v>0</v>
      </c>
      <c r="X61" s="142">
        <v>0</v>
      </c>
    </row>
    <row r="62" spans="1:24" ht="16.5" customHeight="1" x14ac:dyDescent="0.3">
      <c r="A62" s="147" t="b">
        <v>1</v>
      </c>
      <c r="B62" s="148" t="s">
        <v>721</v>
      </c>
      <c r="C62" s="147">
        <v>100305002</v>
      </c>
      <c r="D62" s="145">
        <v>0</v>
      </c>
      <c r="E62" s="145">
        <v>0</v>
      </c>
      <c r="F62" s="149" t="s">
        <v>670</v>
      </c>
      <c r="G62" s="146">
        <v>2052</v>
      </c>
      <c r="H62" s="143">
        <v>99</v>
      </c>
      <c r="I62" s="143">
        <v>-1</v>
      </c>
      <c r="J62" s="143">
        <v>0</v>
      </c>
      <c r="K62" s="143">
        <v>0</v>
      </c>
      <c r="L62" s="137">
        <v>512205012</v>
      </c>
      <c r="M62" s="147">
        <v>100305002</v>
      </c>
      <c r="N62" s="209">
        <v>1</v>
      </c>
      <c r="O62" s="144">
        <v>1</v>
      </c>
      <c r="P62" s="137">
        <v>0</v>
      </c>
      <c r="Q62" s="137">
        <v>0</v>
      </c>
      <c r="R62" s="137">
        <v>0</v>
      </c>
      <c r="S62" s="137">
        <v>0</v>
      </c>
      <c r="T62" s="137">
        <v>0</v>
      </c>
      <c r="U62" s="137">
        <v>0</v>
      </c>
      <c r="V62" s="137" t="s">
        <v>671</v>
      </c>
      <c r="W62" s="142">
        <v>0</v>
      </c>
      <c r="X62" s="142">
        <v>0</v>
      </c>
    </row>
    <row r="63" spans="1:24" ht="16.5" customHeight="1" x14ac:dyDescent="0.3">
      <c r="A63" s="137" t="b">
        <v>1</v>
      </c>
      <c r="B63" s="138" t="s">
        <v>722</v>
      </c>
      <c r="C63" s="137">
        <v>100205003</v>
      </c>
      <c r="D63" s="145">
        <v>0</v>
      </c>
      <c r="E63" s="145">
        <v>0</v>
      </c>
      <c r="F63" s="140" t="s">
        <v>670</v>
      </c>
      <c r="G63" s="146">
        <v>2053</v>
      </c>
      <c r="H63" s="143">
        <v>99</v>
      </c>
      <c r="I63" s="143">
        <v>-1</v>
      </c>
      <c r="J63" s="143">
        <v>0</v>
      </c>
      <c r="K63" s="143">
        <v>0</v>
      </c>
      <c r="L63" s="137">
        <v>512105013</v>
      </c>
      <c r="M63" s="137">
        <v>100205003</v>
      </c>
      <c r="N63" s="209">
        <v>1</v>
      </c>
      <c r="O63" s="144">
        <v>1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7" t="s">
        <v>671</v>
      </c>
      <c r="W63" s="142">
        <v>0</v>
      </c>
      <c r="X63" s="142">
        <v>0</v>
      </c>
    </row>
    <row r="64" spans="1:24" ht="16.5" customHeight="1" x14ac:dyDescent="0.3">
      <c r="A64" s="161" t="b">
        <v>1</v>
      </c>
      <c r="B64" s="162" t="s">
        <v>723</v>
      </c>
      <c r="C64" s="161">
        <v>100305003</v>
      </c>
      <c r="D64" s="145">
        <v>0</v>
      </c>
      <c r="E64" s="145">
        <v>0</v>
      </c>
      <c r="F64" s="163" t="s">
        <v>670</v>
      </c>
      <c r="G64" s="164">
        <v>2054</v>
      </c>
      <c r="H64" s="143">
        <v>99</v>
      </c>
      <c r="I64" s="143">
        <v>-1</v>
      </c>
      <c r="J64" s="143">
        <v>0</v>
      </c>
      <c r="K64" s="143">
        <v>0</v>
      </c>
      <c r="L64" s="156">
        <v>512205013</v>
      </c>
      <c r="M64" s="161">
        <v>100305003</v>
      </c>
      <c r="N64" s="209">
        <v>1</v>
      </c>
      <c r="O64" s="144">
        <v>1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 t="s">
        <v>671</v>
      </c>
      <c r="W64" s="142">
        <v>0</v>
      </c>
      <c r="X64" s="142">
        <v>0</v>
      </c>
    </row>
    <row r="65" spans="1:24" ht="16.5" customHeight="1" x14ac:dyDescent="0.3">
      <c r="A65" s="165" t="b">
        <v>1</v>
      </c>
      <c r="B65" s="166" t="s">
        <v>724</v>
      </c>
      <c r="C65" s="165">
        <v>100205004</v>
      </c>
      <c r="D65" s="145">
        <v>0</v>
      </c>
      <c r="E65" s="145">
        <v>0</v>
      </c>
      <c r="F65" s="167" t="s">
        <v>670</v>
      </c>
      <c r="G65" s="168">
        <v>2055</v>
      </c>
      <c r="H65" s="143">
        <v>99</v>
      </c>
      <c r="I65" s="143">
        <v>-1</v>
      </c>
      <c r="J65" s="143">
        <v>0</v>
      </c>
      <c r="K65" s="143">
        <v>0</v>
      </c>
      <c r="L65" s="165">
        <v>512105014</v>
      </c>
      <c r="M65" s="165">
        <v>100205004</v>
      </c>
      <c r="N65" s="209">
        <v>1</v>
      </c>
      <c r="O65" s="160">
        <v>1</v>
      </c>
      <c r="P65" s="137">
        <v>0</v>
      </c>
      <c r="Q65" s="137">
        <v>0</v>
      </c>
      <c r="R65" s="137">
        <v>0</v>
      </c>
      <c r="S65" s="137">
        <v>0</v>
      </c>
      <c r="T65" s="137">
        <v>0</v>
      </c>
      <c r="U65" s="137">
        <v>0</v>
      </c>
      <c r="V65" s="137" t="s">
        <v>671</v>
      </c>
      <c r="W65" s="142">
        <v>0</v>
      </c>
      <c r="X65" s="142">
        <v>0</v>
      </c>
    </row>
    <row r="66" spans="1:24" ht="16.5" customHeight="1" x14ac:dyDescent="0.3">
      <c r="A66" s="165" t="b">
        <v>1</v>
      </c>
      <c r="B66" s="166" t="s">
        <v>725</v>
      </c>
      <c r="C66" s="165">
        <v>100305004</v>
      </c>
      <c r="D66" s="145">
        <v>0</v>
      </c>
      <c r="E66" s="145">
        <v>0</v>
      </c>
      <c r="F66" s="167" t="s">
        <v>670</v>
      </c>
      <c r="G66" s="168">
        <v>2056</v>
      </c>
      <c r="H66" s="143">
        <v>99</v>
      </c>
      <c r="I66" s="143">
        <v>-1</v>
      </c>
      <c r="J66" s="143">
        <v>0</v>
      </c>
      <c r="K66" s="143">
        <v>0</v>
      </c>
      <c r="L66" s="165">
        <v>512205014</v>
      </c>
      <c r="M66" s="165">
        <v>100305004</v>
      </c>
      <c r="N66" s="209">
        <v>1</v>
      </c>
      <c r="O66" s="160">
        <v>1</v>
      </c>
      <c r="P66" s="137">
        <v>0</v>
      </c>
      <c r="Q66" s="137">
        <v>0</v>
      </c>
      <c r="R66" s="137">
        <v>0</v>
      </c>
      <c r="S66" s="137">
        <v>0</v>
      </c>
      <c r="T66" s="137">
        <v>0</v>
      </c>
      <c r="U66" s="137">
        <v>0</v>
      </c>
      <c r="V66" s="137" t="s">
        <v>671</v>
      </c>
      <c r="W66" s="142">
        <v>0</v>
      </c>
      <c r="X66" s="142">
        <v>0</v>
      </c>
    </row>
    <row r="67" spans="1:24" ht="16.5" customHeight="1" x14ac:dyDescent="0.3">
      <c r="A67" s="165" t="b">
        <v>1</v>
      </c>
      <c r="B67" s="166" t="s">
        <v>726</v>
      </c>
      <c r="C67" s="165">
        <v>100205005</v>
      </c>
      <c r="D67" s="145">
        <v>0</v>
      </c>
      <c r="E67" s="145">
        <v>0</v>
      </c>
      <c r="F67" s="167" t="s">
        <v>670</v>
      </c>
      <c r="G67" s="168">
        <v>2057</v>
      </c>
      <c r="H67" s="143">
        <v>99</v>
      </c>
      <c r="I67" s="143">
        <v>-1</v>
      </c>
      <c r="J67" s="143">
        <v>0</v>
      </c>
      <c r="K67" s="143">
        <v>0</v>
      </c>
      <c r="L67" s="165">
        <v>512105015</v>
      </c>
      <c r="M67" s="165">
        <v>100205005</v>
      </c>
      <c r="N67" s="209">
        <v>1</v>
      </c>
      <c r="O67" s="160">
        <v>1</v>
      </c>
      <c r="P67" s="137">
        <v>0</v>
      </c>
      <c r="Q67" s="137">
        <v>0</v>
      </c>
      <c r="R67" s="137">
        <v>0</v>
      </c>
      <c r="S67" s="137">
        <v>0</v>
      </c>
      <c r="T67" s="137">
        <v>0</v>
      </c>
      <c r="U67" s="137">
        <v>0</v>
      </c>
      <c r="V67" s="137" t="s">
        <v>671</v>
      </c>
      <c r="W67" s="142">
        <v>0</v>
      </c>
      <c r="X67" s="142">
        <v>0</v>
      </c>
    </row>
    <row r="68" spans="1:24" ht="16.5" customHeight="1" x14ac:dyDescent="0.3">
      <c r="A68" s="165" t="b">
        <v>1</v>
      </c>
      <c r="B68" s="166" t="s">
        <v>727</v>
      </c>
      <c r="C68" s="165">
        <v>100305005</v>
      </c>
      <c r="D68" s="145">
        <v>0</v>
      </c>
      <c r="E68" s="145">
        <v>0</v>
      </c>
      <c r="F68" s="167" t="s">
        <v>670</v>
      </c>
      <c r="G68" s="168">
        <v>2058</v>
      </c>
      <c r="H68" s="143">
        <v>99</v>
      </c>
      <c r="I68" s="143">
        <v>-1</v>
      </c>
      <c r="J68" s="143">
        <v>0</v>
      </c>
      <c r="K68" s="143">
        <v>0</v>
      </c>
      <c r="L68" s="165">
        <v>512205015</v>
      </c>
      <c r="M68" s="165">
        <v>100305005</v>
      </c>
      <c r="N68" s="209">
        <v>1</v>
      </c>
      <c r="O68" s="160">
        <v>1</v>
      </c>
      <c r="P68" s="137">
        <v>0</v>
      </c>
      <c r="Q68" s="137">
        <v>0</v>
      </c>
      <c r="R68" s="137">
        <v>0</v>
      </c>
      <c r="S68" s="137">
        <v>0</v>
      </c>
      <c r="T68" s="137">
        <v>0</v>
      </c>
      <c r="U68" s="137">
        <v>0</v>
      </c>
      <c r="V68" s="137" t="s">
        <v>671</v>
      </c>
      <c r="W68" s="142">
        <v>0</v>
      </c>
      <c r="X68" s="142">
        <v>0</v>
      </c>
    </row>
    <row r="69" spans="1:24" ht="16.5" customHeight="1" x14ac:dyDescent="0.3">
      <c r="A69" s="165" t="b">
        <v>1</v>
      </c>
      <c r="B69" s="166" t="s">
        <v>728</v>
      </c>
      <c r="C69" s="165">
        <v>100405001</v>
      </c>
      <c r="D69" s="145">
        <v>0</v>
      </c>
      <c r="E69" s="145">
        <v>0</v>
      </c>
      <c r="F69" s="167" t="s">
        <v>670</v>
      </c>
      <c r="G69" s="168">
        <v>2059</v>
      </c>
      <c r="H69" s="143">
        <v>99</v>
      </c>
      <c r="I69" s="143">
        <v>-1</v>
      </c>
      <c r="J69" s="143">
        <v>0</v>
      </c>
      <c r="K69" s="143">
        <v>0</v>
      </c>
      <c r="L69" s="165">
        <v>512105016</v>
      </c>
      <c r="M69" s="165">
        <v>100405001</v>
      </c>
      <c r="N69" s="209">
        <v>1</v>
      </c>
      <c r="O69" s="160">
        <v>1</v>
      </c>
      <c r="P69" s="137">
        <v>0</v>
      </c>
      <c r="Q69" s="137">
        <v>0</v>
      </c>
      <c r="R69" s="137">
        <v>0</v>
      </c>
      <c r="S69" s="137">
        <v>0</v>
      </c>
      <c r="T69" s="137">
        <v>0</v>
      </c>
      <c r="U69" s="137">
        <v>0</v>
      </c>
      <c r="V69" s="137" t="s">
        <v>671</v>
      </c>
      <c r="W69" s="142">
        <v>0</v>
      </c>
      <c r="X69" s="142">
        <v>0</v>
      </c>
    </row>
    <row r="70" spans="1:24" ht="16.5" customHeight="1" x14ac:dyDescent="0.3">
      <c r="A70" s="165" t="b">
        <v>1</v>
      </c>
      <c r="B70" s="169" t="s">
        <v>729</v>
      </c>
      <c r="C70" s="165">
        <v>100505001</v>
      </c>
      <c r="D70" s="145">
        <v>0</v>
      </c>
      <c r="E70" s="145">
        <v>0</v>
      </c>
      <c r="F70" s="167" t="s">
        <v>670</v>
      </c>
      <c r="G70" s="168">
        <v>2060</v>
      </c>
      <c r="H70" s="143">
        <v>99</v>
      </c>
      <c r="I70" s="143">
        <v>-1</v>
      </c>
      <c r="J70" s="143">
        <v>0</v>
      </c>
      <c r="K70" s="143">
        <v>0</v>
      </c>
      <c r="L70" s="165">
        <v>512105017</v>
      </c>
      <c r="M70" s="165">
        <v>100505001</v>
      </c>
      <c r="N70" s="209">
        <v>1</v>
      </c>
      <c r="O70" s="160">
        <v>1</v>
      </c>
      <c r="P70" s="137">
        <v>0</v>
      </c>
      <c r="Q70" s="137">
        <v>0</v>
      </c>
      <c r="R70" s="137">
        <v>0</v>
      </c>
      <c r="S70" s="137">
        <v>0</v>
      </c>
      <c r="T70" s="137">
        <v>0</v>
      </c>
      <c r="U70" s="137">
        <v>0</v>
      </c>
      <c r="V70" s="137" t="s">
        <v>671</v>
      </c>
      <c r="W70" s="142">
        <v>0</v>
      </c>
      <c r="X70" s="142">
        <v>0</v>
      </c>
    </row>
    <row r="71" spans="1:24" ht="16.5" customHeight="1" x14ac:dyDescent="0.3">
      <c r="A71" s="170" t="b">
        <v>1</v>
      </c>
      <c r="B71" s="171" t="s">
        <v>730</v>
      </c>
      <c r="C71" s="170">
        <v>100206001</v>
      </c>
      <c r="D71" s="145">
        <v>0</v>
      </c>
      <c r="E71" s="145">
        <v>0</v>
      </c>
      <c r="F71" s="170" t="s">
        <v>670</v>
      </c>
      <c r="G71" s="168">
        <v>2061</v>
      </c>
      <c r="H71" s="143">
        <v>99</v>
      </c>
      <c r="I71" s="143">
        <v>-1</v>
      </c>
      <c r="J71" s="143">
        <v>0</v>
      </c>
      <c r="K71" s="143">
        <v>0</v>
      </c>
      <c r="L71" s="170">
        <v>512106011</v>
      </c>
      <c r="M71" s="170">
        <v>100206001</v>
      </c>
      <c r="N71" s="209">
        <v>1</v>
      </c>
      <c r="O71" s="160">
        <v>1</v>
      </c>
      <c r="P71" s="137">
        <v>0</v>
      </c>
      <c r="Q71" s="137">
        <v>0</v>
      </c>
      <c r="R71" s="137">
        <v>0</v>
      </c>
      <c r="S71" s="137">
        <v>0</v>
      </c>
      <c r="T71" s="137">
        <v>0</v>
      </c>
      <c r="U71" s="137">
        <v>0</v>
      </c>
      <c r="V71" s="137" t="s">
        <v>671</v>
      </c>
      <c r="W71" s="142">
        <v>0</v>
      </c>
      <c r="X71" s="142">
        <v>0</v>
      </c>
    </row>
    <row r="72" spans="1:24" ht="16.5" customHeight="1" x14ac:dyDescent="0.3">
      <c r="A72" s="170" t="b">
        <v>1</v>
      </c>
      <c r="B72" s="171" t="s">
        <v>731</v>
      </c>
      <c r="C72" s="170">
        <v>100306001</v>
      </c>
      <c r="D72" s="145">
        <v>0</v>
      </c>
      <c r="E72" s="145">
        <v>0</v>
      </c>
      <c r="F72" s="170" t="s">
        <v>670</v>
      </c>
      <c r="G72" s="168">
        <v>2061</v>
      </c>
      <c r="H72" s="143">
        <v>99</v>
      </c>
      <c r="I72" s="143">
        <v>-1</v>
      </c>
      <c r="J72" s="143">
        <v>0</v>
      </c>
      <c r="K72" s="143">
        <v>0</v>
      </c>
      <c r="L72" s="170">
        <v>512206011</v>
      </c>
      <c r="M72" s="170">
        <v>100306001</v>
      </c>
      <c r="N72" s="209">
        <v>1</v>
      </c>
      <c r="O72" s="160">
        <v>1</v>
      </c>
      <c r="P72" s="137">
        <v>0</v>
      </c>
      <c r="Q72" s="137">
        <v>0</v>
      </c>
      <c r="R72" s="137">
        <v>0</v>
      </c>
      <c r="S72" s="137">
        <v>0</v>
      </c>
      <c r="T72" s="137">
        <v>0</v>
      </c>
      <c r="U72" s="137">
        <v>0</v>
      </c>
      <c r="V72" s="137" t="s">
        <v>671</v>
      </c>
      <c r="W72" s="142">
        <v>0</v>
      </c>
      <c r="X72" s="142">
        <v>0</v>
      </c>
    </row>
    <row r="73" spans="1:24" ht="16.5" customHeight="1" x14ac:dyDescent="0.3">
      <c r="A73" s="170" t="b">
        <v>1</v>
      </c>
      <c r="B73" s="171" t="s">
        <v>732</v>
      </c>
      <c r="C73" s="170">
        <v>100206002</v>
      </c>
      <c r="D73" s="145">
        <v>0</v>
      </c>
      <c r="E73" s="145">
        <v>0</v>
      </c>
      <c r="F73" s="170" t="s">
        <v>670</v>
      </c>
      <c r="G73" s="168">
        <v>2062</v>
      </c>
      <c r="H73" s="143">
        <v>99</v>
      </c>
      <c r="I73" s="143">
        <v>-1</v>
      </c>
      <c r="J73" s="143">
        <v>0</v>
      </c>
      <c r="K73" s="143">
        <v>0</v>
      </c>
      <c r="L73" s="170">
        <v>512106012</v>
      </c>
      <c r="M73" s="170">
        <v>100206002</v>
      </c>
      <c r="N73" s="209">
        <v>1</v>
      </c>
      <c r="O73" s="160">
        <v>1</v>
      </c>
      <c r="P73" s="137">
        <v>0</v>
      </c>
      <c r="Q73" s="137">
        <v>0</v>
      </c>
      <c r="R73" s="137">
        <v>0</v>
      </c>
      <c r="S73" s="137">
        <v>0</v>
      </c>
      <c r="T73" s="137">
        <v>0</v>
      </c>
      <c r="U73" s="137">
        <v>0</v>
      </c>
      <c r="V73" s="137" t="s">
        <v>671</v>
      </c>
      <c r="W73" s="142">
        <v>0</v>
      </c>
      <c r="X73" s="142">
        <v>0</v>
      </c>
    </row>
    <row r="74" spans="1:24" ht="16.5" customHeight="1" x14ac:dyDescent="0.3">
      <c r="A74" s="170" t="b">
        <v>1</v>
      </c>
      <c r="B74" s="171" t="s">
        <v>733</v>
      </c>
      <c r="C74" s="170">
        <v>100306002</v>
      </c>
      <c r="D74" s="145">
        <v>0</v>
      </c>
      <c r="E74" s="145">
        <v>0</v>
      </c>
      <c r="F74" s="170" t="s">
        <v>670</v>
      </c>
      <c r="G74" s="168">
        <v>2062</v>
      </c>
      <c r="H74" s="143">
        <v>99</v>
      </c>
      <c r="I74" s="143">
        <v>-1</v>
      </c>
      <c r="J74" s="143">
        <v>0</v>
      </c>
      <c r="K74" s="143">
        <v>0</v>
      </c>
      <c r="L74" s="170">
        <v>512206012</v>
      </c>
      <c r="M74" s="170">
        <v>100306002</v>
      </c>
      <c r="N74" s="209">
        <v>1</v>
      </c>
      <c r="O74" s="160">
        <v>1</v>
      </c>
      <c r="P74" s="137">
        <v>0</v>
      </c>
      <c r="Q74" s="137">
        <v>0</v>
      </c>
      <c r="R74" s="137">
        <v>0</v>
      </c>
      <c r="S74" s="137">
        <v>0</v>
      </c>
      <c r="T74" s="137">
        <v>0</v>
      </c>
      <c r="U74" s="137">
        <v>0</v>
      </c>
      <c r="V74" s="137" t="s">
        <v>671</v>
      </c>
      <c r="W74" s="142">
        <v>0</v>
      </c>
      <c r="X74" s="142">
        <v>0</v>
      </c>
    </row>
    <row r="75" spans="1:24" ht="16.5" customHeight="1" x14ac:dyDescent="0.3">
      <c r="A75" s="170" t="b">
        <v>1</v>
      </c>
      <c r="B75" s="171" t="s">
        <v>734</v>
      </c>
      <c r="C75" s="170">
        <v>100206003</v>
      </c>
      <c r="D75" s="145">
        <v>0</v>
      </c>
      <c r="E75" s="145">
        <v>0</v>
      </c>
      <c r="F75" s="170" t="s">
        <v>670</v>
      </c>
      <c r="G75" s="168">
        <v>2063</v>
      </c>
      <c r="H75" s="143">
        <v>99</v>
      </c>
      <c r="I75" s="143">
        <v>-1</v>
      </c>
      <c r="J75" s="143">
        <v>0</v>
      </c>
      <c r="K75" s="143">
        <v>0</v>
      </c>
      <c r="L75" s="170">
        <v>512106013</v>
      </c>
      <c r="M75" s="170">
        <v>100206003</v>
      </c>
      <c r="N75" s="209">
        <v>1</v>
      </c>
      <c r="O75" s="160">
        <v>1</v>
      </c>
      <c r="P75" s="137">
        <v>0</v>
      </c>
      <c r="Q75" s="137">
        <v>0</v>
      </c>
      <c r="R75" s="137">
        <v>0</v>
      </c>
      <c r="S75" s="137">
        <v>0</v>
      </c>
      <c r="T75" s="137">
        <v>0</v>
      </c>
      <c r="U75" s="137">
        <v>0</v>
      </c>
      <c r="V75" s="137" t="s">
        <v>671</v>
      </c>
      <c r="W75" s="142">
        <v>0</v>
      </c>
      <c r="X75" s="142">
        <v>0</v>
      </c>
    </row>
    <row r="76" spans="1:24" ht="16.5" customHeight="1" x14ac:dyDescent="0.3">
      <c r="A76" s="170" t="b">
        <v>1</v>
      </c>
      <c r="B76" s="171" t="s">
        <v>735</v>
      </c>
      <c r="C76" s="170">
        <v>100306003</v>
      </c>
      <c r="D76" s="145">
        <v>0</v>
      </c>
      <c r="E76" s="145">
        <v>0</v>
      </c>
      <c r="F76" s="170" t="s">
        <v>670</v>
      </c>
      <c r="G76" s="168">
        <v>2063</v>
      </c>
      <c r="H76" s="143">
        <v>99</v>
      </c>
      <c r="I76" s="143">
        <v>-1</v>
      </c>
      <c r="J76" s="143">
        <v>0</v>
      </c>
      <c r="K76" s="143">
        <v>0</v>
      </c>
      <c r="L76" s="170">
        <v>512206013</v>
      </c>
      <c r="M76" s="170">
        <v>100306003</v>
      </c>
      <c r="N76" s="209">
        <v>1</v>
      </c>
      <c r="O76" s="160">
        <v>1</v>
      </c>
      <c r="P76" s="137">
        <v>0</v>
      </c>
      <c r="Q76" s="137">
        <v>0</v>
      </c>
      <c r="R76" s="137">
        <v>0</v>
      </c>
      <c r="S76" s="137">
        <v>0</v>
      </c>
      <c r="T76" s="137">
        <v>0</v>
      </c>
      <c r="U76" s="137">
        <v>0</v>
      </c>
      <c r="V76" s="137" t="s">
        <v>671</v>
      </c>
      <c r="W76" s="142">
        <v>0</v>
      </c>
      <c r="X76" s="142">
        <v>0</v>
      </c>
    </row>
    <row r="77" spans="1:24" ht="16.5" customHeight="1" x14ac:dyDescent="0.3">
      <c r="A77" s="170" t="b">
        <v>1</v>
      </c>
      <c r="B77" s="171" t="s">
        <v>736</v>
      </c>
      <c r="C77" s="170">
        <v>100206004</v>
      </c>
      <c r="D77" s="145">
        <v>0</v>
      </c>
      <c r="E77" s="145">
        <v>0</v>
      </c>
      <c r="F77" s="170" t="s">
        <v>670</v>
      </c>
      <c r="G77" s="168">
        <v>2064</v>
      </c>
      <c r="H77" s="143">
        <v>99</v>
      </c>
      <c r="I77" s="143">
        <v>-1</v>
      </c>
      <c r="J77" s="143">
        <v>0</v>
      </c>
      <c r="K77" s="143">
        <v>0</v>
      </c>
      <c r="L77" s="170">
        <v>512106014</v>
      </c>
      <c r="M77" s="170">
        <v>100206004</v>
      </c>
      <c r="N77" s="209">
        <v>1</v>
      </c>
      <c r="O77" s="160">
        <v>1</v>
      </c>
      <c r="P77" s="137">
        <v>0</v>
      </c>
      <c r="Q77" s="137">
        <v>0</v>
      </c>
      <c r="R77" s="137">
        <v>0</v>
      </c>
      <c r="S77" s="137">
        <v>0</v>
      </c>
      <c r="T77" s="137">
        <v>0</v>
      </c>
      <c r="U77" s="137">
        <v>0</v>
      </c>
      <c r="V77" s="137" t="s">
        <v>671</v>
      </c>
      <c r="W77" s="142">
        <v>0</v>
      </c>
      <c r="X77" s="142">
        <v>0</v>
      </c>
    </row>
    <row r="78" spans="1:24" ht="16.5" customHeight="1" x14ac:dyDescent="0.3">
      <c r="A78" s="170" t="b">
        <v>1</v>
      </c>
      <c r="B78" s="171" t="s">
        <v>737</v>
      </c>
      <c r="C78" s="170">
        <v>100306004</v>
      </c>
      <c r="D78" s="145">
        <v>0</v>
      </c>
      <c r="E78" s="145">
        <v>0</v>
      </c>
      <c r="F78" s="170" t="s">
        <v>670</v>
      </c>
      <c r="G78" s="168">
        <v>2064</v>
      </c>
      <c r="H78" s="143">
        <v>99</v>
      </c>
      <c r="I78" s="143">
        <v>-1</v>
      </c>
      <c r="J78" s="143">
        <v>0</v>
      </c>
      <c r="K78" s="143">
        <v>0</v>
      </c>
      <c r="L78" s="170">
        <v>512206014</v>
      </c>
      <c r="M78" s="170">
        <v>100306004</v>
      </c>
      <c r="N78" s="209">
        <v>1</v>
      </c>
      <c r="O78" s="160">
        <v>1</v>
      </c>
      <c r="P78" s="137">
        <v>0</v>
      </c>
      <c r="Q78" s="137">
        <v>0</v>
      </c>
      <c r="R78" s="137">
        <v>0</v>
      </c>
      <c r="S78" s="137">
        <v>0</v>
      </c>
      <c r="T78" s="137">
        <v>0</v>
      </c>
      <c r="U78" s="137">
        <v>0</v>
      </c>
      <c r="V78" s="137" t="s">
        <v>671</v>
      </c>
      <c r="W78" s="142">
        <v>0</v>
      </c>
      <c r="X78" s="142">
        <v>0</v>
      </c>
    </row>
    <row r="79" spans="1:24" ht="16.5" customHeight="1" x14ac:dyDescent="0.3">
      <c r="A79" s="170" t="b">
        <v>1</v>
      </c>
      <c r="B79" s="171" t="s">
        <v>738</v>
      </c>
      <c r="C79" s="170">
        <v>100206005</v>
      </c>
      <c r="D79" s="145">
        <v>0</v>
      </c>
      <c r="E79" s="145">
        <v>0</v>
      </c>
      <c r="F79" s="170" t="s">
        <v>670</v>
      </c>
      <c r="G79" s="168">
        <v>2065</v>
      </c>
      <c r="H79" s="143">
        <v>99</v>
      </c>
      <c r="I79" s="143">
        <v>-1</v>
      </c>
      <c r="J79" s="143">
        <v>0</v>
      </c>
      <c r="K79" s="143">
        <v>0</v>
      </c>
      <c r="L79" s="170">
        <v>512106015</v>
      </c>
      <c r="M79" s="170">
        <v>100206005</v>
      </c>
      <c r="N79" s="209">
        <v>1</v>
      </c>
      <c r="O79" s="160">
        <v>1</v>
      </c>
      <c r="P79" s="137">
        <v>0</v>
      </c>
      <c r="Q79" s="137">
        <v>0</v>
      </c>
      <c r="R79" s="137">
        <v>0</v>
      </c>
      <c r="S79" s="137">
        <v>0</v>
      </c>
      <c r="T79" s="137">
        <v>0</v>
      </c>
      <c r="U79" s="137">
        <v>0</v>
      </c>
      <c r="V79" s="137" t="s">
        <v>671</v>
      </c>
      <c r="W79" s="142">
        <v>0</v>
      </c>
      <c r="X79" s="142">
        <v>0</v>
      </c>
    </row>
    <row r="80" spans="1:24" ht="16.5" customHeight="1" x14ac:dyDescent="0.3">
      <c r="A80" s="170" t="b">
        <v>1</v>
      </c>
      <c r="B80" s="171" t="s">
        <v>739</v>
      </c>
      <c r="C80" s="170">
        <v>100306005</v>
      </c>
      <c r="D80" s="145">
        <v>0</v>
      </c>
      <c r="E80" s="145">
        <v>0</v>
      </c>
      <c r="F80" s="170" t="s">
        <v>670</v>
      </c>
      <c r="G80" s="168">
        <v>2065</v>
      </c>
      <c r="H80" s="143">
        <v>99</v>
      </c>
      <c r="I80" s="143">
        <v>-1</v>
      </c>
      <c r="J80" s="143">
        <v>0</v>
      </c>
      <c r="K80" s="143">
        <v>0</v>
      </c>
      <c r="L80" s="170">
        <v>512206015</v>
      </c>
      <c r="M80" s="170">
        <v>100306005</v>
      </c>
      <c r="N80" s="209">
        <v>1</v>
      </c>
      <c r="O80" s="160">
        <v>1</v>
      </c>
      <c r="P80" s="137">
        <v>0</v>
      </c>
      <c r="Q80" s="137">
        <v>0</v>
      </c>
      <c r="R80" s="137">
        <v>0</v>
      </c>
      <c r="S80" s="137">
        <v>0</v>
      </c>
      <c r="T80" s="137">
        <v>0</v>
      </c>
      <c r="U80" s="137">
        <v>0</v>
      </c>
      <c r="V80" s="137" t="s">
        <v>671</v>
      </c>
      <c r="W80" s="142">
        <v>0</v>
      </c>
      <c r="X80" s="142">
        <v>0</v>
      </c>
    </row>
    <row r="81" spans="1:24" ht="16.5" customHeight="1" x14ac:dyDescent="0.3">
      <c r="A81" s="165" t="b">
        <v>1</v>
      </c>
      <c r="B81" s="169" t="s">
        <v>740</v>
      </c>
      <c r="C81" s="165">
        <v>100406001</v>
      </c>
      <c r="D81" s="145">
        <v>0</v>
      </c>
      <c r="E81" s="145">
        <v>0</v>
      </c>
      <c r="F81" s="172" t="s">
        <v>670</v>
      </c>
      <c r="G81" s="168">
        <v>2066</v>
      </c>
      <c r="H81" s="143">
        <v>99</v>
      </c>
      <c r="I81" s="143">
        <v>-1</v>
      </c>
      <c r="J81" s="143">
        <v>0</v>
      </c>
      <c r="K81" s="143">
        <v>0</v>
      </c>
      <c r="L81" s="165">
        <v>512106016</v>
      </c>
      <c r="M81" s="165">
        <v>100406001</v>
      </c>
      <c r="N81" s="209">
        <v>1</v>
      </c>
      <c r="O81" s="160">
        <v>1</v>
      </c>
      <c r="P81" s="137">
        <v>0</v>
      </c>
      <c r="Q81" s="137">
        <v>0</v>
      </c>
      <c r="R81" s="137">
        <v>0</v>
      </c>
      <c r="S81" s="137">
        <v>0</v>
      </c>
      <c r="T81" s="137">
        <v>0</v>
      </c>
      <c r="U81" s="137">
        <v>0</v>
      </c>
      <c r="V81" s="137" t="s">
        <v>671</v>
      </c>
      <c r="W81" s="142">
        <v>0</v>
      </c>
      <c r="X81" s="142">
        <v>0</v>
      </c>
    </row>
    <row r="82" spans="1:24" ht="16.5" customHeight="1" x14ac:dyDescent="0.3">
      <c r="A82" s="165" t="b">
        <v>1</v>
      </c>
      <c r="B82" s="169" t="s">
        <v>741</v>
      </c>
      <c r="C82" s="165">
        <v>100506001</v>
      </c>
      <c r="D82" s="145">
        <v>0</v>
      </c>
      <c r="E82" s="145">
        <v>0</v>
      </c>
      <c r="F82" s="172" t="s">
        <v>670</v>
      </c>
      <c r="G82" s="168">
        <v>2067</v>
      </c>
      <c r="H82" s="143">
        <v>99</v>
      </c>
      <c r="I82" s="143">
        <v>-1</v>
      </c>
      <c r="J82" s="143">
        <v>0</v>
      </c>
      <c r="K82" s="143">
        <v>0</v>
      </c>
      <c r="L82" s="137">
        <v>512106017</v>
      </c>
      <c r="M82" s="165">
        <v>100506001</v>
      </c>
      <c r="N82" s="209">
        <v>1</v>
      </c>
      <c r="O82" s="160">
        <v>1</v>
      </c>
      <c r="P82" s="137">
        <v>0</v>
      </c>
      <c r="Q82" s="137">
        <v>0</v>
      </c>
      <c r="R82" s="137">
        <v>0</v>
      </c>
      <c r="S82" s="137">
        <v>0</v>
      </c>
      <c r="T82" s="137">
        <v>0</v>
      </c>
      <c r="U82" s="137">
        <v>0</v>
      </c>
      <c r="V82" s="137" t="s">
        <v>671</v>
      </c>
      <c r="W82" s="142">
        <v>0</v>
      </c>
      <c r="X82" s="142">
        <v>0</v>
      </c>
    </row>
    <row r="83" spans="1:24" ht="16.5" customHeight="1" x14ac:dyDescent="0.3">
      <c r="A83" s="173" t="b">
        <v>1</v>
      </c>
      <c r="B83" s="174" t="s">
        <v>742</v>
      </c>
      <c r="C83" s="173">
        <v>100207001</v>
      </c>
      <c r="D83" s="145">
        <v>0</v>
      </c>
      <c r="E83" s="145">
        <v>0</v>
      </c>
      <c r="F83" s="173" t="s">
        <v>670</v>
      </c>
      <c r="G83" s="168">
        <v>2068</v>
      </c>
      <c r="H83" s="143">
        <v>99</v>
      </c>
      <c r="I83" s="143">
        <v>-1</v>
      </c>
      <c r="J83" s="143">
        <v>0</v>
      </c>
      <c r="K83" s="143">
        <v>0</v>
      </c>
      <c r="L83" s="137">
        <v>512107011</v>
      </c>
      <c r="M83" s="173">
        <v>100207001</v>
      </c>
      <c r="N83" s="209">
        <v>1</v>
      </c>
      <c r="O83" s="160">
        <v>1</v>
      </c>
      <c r="P83" s="137">
        <v>0</v>
      </c>
      <c r="Q83" s="137">
        <v>0</v>
      </c>
      <c r="R83" s="137">
        <v>0</v>
      </c>
      <c r="S83" s="137">
        <v>0</v>
      </c>
      <c r="T83" s="137">
        <v>0</v>
      </c>
      <c r="U83" s="137">
        <v>0</v>
      </c>
      <c r="V83" s="137" t="s">
        <v>671</v>
      </c>
      <c r="W83" s="142">
        <v>0</v>
      </c>
      <c r="X83" s="142">
        <v>0</v>
      </c>
    </row>
    <row r="84" spans="1:24" ht="16.5" customHeight="1" x14ac:dyDescent="0.3">
      <c r="A84" s="173" t="b">
        <v>1</v>
      </c>
      <c r="B84" s="174" t="s">
        <v>743</v>
      </c>
      <c r="C84" s="173">
        <v>100307001</v>
      </c>
      <c r="D84" s="145">
        <v>0</v>
      </c>
      <c r="E84" s="145">
        <v>0</v>
      </c>
      <c r="F84" s="173" t="s">
        <v>670</v>
      </c>
      <c r="G84" s="168">
        <v>2068</v>
      </c>
      <c r="H84" s="143">
        <v>99</v>
      </c>
      <c r="I84" s="143">
        <v>-1</v>
      </c>
      <c r="J84" s="143">
        <v>0</v>
      </c>
      <c r="K84" s="143">
        <v>0</v>
      </c>
      <c r="L84" s="137">
        <v>512207011</v>
      </c>
      <c r="M84" s="173">
        <v>100307001</v>
      </c>
      <c r="N84" s="209">
        <v>1</v>
      </c>
      <c r="O84" s="160">
        <v>1</v>
      </c>
      <c r="P84" s="137">
        <v>0</v>
      </c>
      <c r="Q84" s="137">
        <v>0</v>
      </c>
      <c r="R84" s="137">
        <v>0</v>
      </c>
      <c r="S84" s="137">
        <v>0</v>
      </c>
      <c r="T84" s="137">
        <v>0</v>
      </c>
      <c r="U84" s="137">
        <v>0</v>
      </c>
      <c r="V84" s="137" t="s">
        <v>671</v>
      </c>
      <c r="W84" s="142">
        <v>0</v>
      </c>
      <c r="X84" s="142">
        <v>0</v>
      </c>
    </row>
    <row r="85" spans="1:24" ht="16.5" customHeight="1" x14ac:dyDescent="0.3">
      <c r="A85" s="173" t="b">
        <v>1</v>
      </c>
      <c r="B85" s="174" t="s">
        <v>744</v>
      </c>
      <c r="C85" s="173">
        <v>100207002</v>
      </c>
      <c r="D85" s="145">
        <v>0</v>
      </c>
      <c r="E85" s="145">
        <v>0</v>
      </c>
      <c r="F85" s="173" t="s">
        <v>670</v>
      </c>
      <c r="G85" s="168">
        <v>2069</v>
      </c>
      <c r="H85" s="143">
        <v>99</v>
      </c>
      <c r="I85" s="143">
        <v>-1</v>
      </c>
      <c r="J85" s="143">
        <v>0</v>
      </c>
      <c r="K85" s="143">
        <v>0</v>
      </c>
      <c r="L85" s="137">
        <v>512107012</v>
      </c>
      <c r="M85" s="173">
        <v>100207002</v>
      </c>
      <c r="N85" s="209">
        <v>1</v>
      </c>
      <c r="O85" s="160">
        <v>1</v>
      </c>
      <c r="P85" s="137">
        <v>0</v>
      </c>
      <c r="Q85" s="137">
        <v>0</v>
      </c>
      <c r="R85" s="137">
        <v>0</v>
      </c>
      <c r="S85" s="137">
        <v>0</v>
      </c>
      <c r="T85" s="137">
        <v>0</v>
      </c>
      <c r="U85" s="137">
        <v>0</v>
      </c>
      <c r="V85" s="137" t="s">
        <v>671</v>
      </c>
      <c r="W85" s="142">
        <v>0</v>
      </c>
      <c r="X85" s="142">
        <v>0</v>
      </c>
    </row>
    <row r="86" spans="1:24" ht="16.5" customHeight="1" x14ac:dyDescent="0.3">
      <c r="A86" s="173" t="b">
        <v>1</v>
      </c>
      <c r="B86" s="174" t="s">
        <v>745</v>
      </c>
      <c r="C86" s="173">
        <v>100307002</v>
      </c>
      <c r="D86" s="145">
        <v>0</v>
      </c>
      <c r="E86" s="145">
        <v>0</v>
      </c>
      <c r="F86" s="173" t="s">
        <v>670</v>
      </c>
      <c r="G86" s="168">
        <v>2069</v>
      </c>
      <c r="H86" s="143">
        <v>99</v>
      </c>
      <c r="I86" s="143">
        <v>-1</v>
      </c>
      <c r="J86" s="143">
        <v>0</v>
      </c>
      <c r="K86" s="143">
        <v>0</v>
      </c>
      <c r="L86" s="137">
        <v>512207012</v>
      </c>
      <c r="M86" s="173">
        <v>100307002</v>
      </c>
      <c r="N86" s="209">
        <v>1</v>
      </c>
      <c r="O86" s="160">
        <v>1</v>
      </c>
      <c r="P86" s="137">
        <v>0</v>
      </c>
      <c r="Q86" s="137">
        <v>0</v>
      </c>
      <c r="R86" s="137">
        <v>0</v>
      </c>
      <c r="S86" s="137">
        <v>0</v>
      </c>
      <c r="T86" s="137">
        <v>0</v>
      </c>
      <c r="U86" s="137">
        <v>0</v>
      </c>
      <c r="V86" s="137" t="s">
        <v>671</v>
      </c>
      <c r="W86" s="142">
        <v>0</v>
      </c>
      <c r="X86" s="142">
        <v>0</v>
      </c>
    </row>
    <row r="87" spans="1:24" ht="16.5" customHeight="1" x14ac:dyDescent="0.3">
      <c r="A87" s="173" t="b">
        <v>1</v>
      </c>
      <c r="B87" s="174" t="s">
        <v>746</v>
      </c>
      <c r="C87" s="173">
        <v>100207003</v>
      </c>
      <c r="D87" s="145">
        <v>0</v>
      </c>
      <c r="E87" s="145">
        <v>0</v>
      </c>
      <c r="F87" s="173" t="s">
        <v>670</v>
      </c>
      <c r="G87" s="168">
        <v>2070</v>
      </c>
      <c r="H87" s="143">
        <v>99</v>
      </c>
      <c r="I87" s="143">
        <v>-1</v>
      </c>
      <c r="J87" s="143">
        <v>0</v>
      </c>
      <c r="K87" s="143">
        <v>0</v>
      </c>
      <c r="L87" s="137">
        <v>512107013</v>
      </c>
      <c r="M87" s="173">
        <v>100207003</v>
      </c>
      <c r="N87" s="209">
        <v>1</v>
      </c>
      <c r="O87" s="160">
        <v>1</v>
      </c>
      <c r="P87" s="137">
        <v>0</v>
      </c>
      <c r="Q87" s="137">
        <v>0</v>
      </c>
      <c r="R87" s="137">
        <v>0</v>
      </c>
      <c r="S87" s="137">
        <v>0</v>
      </c>
      <c r="T87" s="137">
        <v>0</v>
      </c>
      <c r="U87" s="137">
        <v>0</v>
      </c>
      <c r="V87" s="137" t="s">
        <v>671</v>
      </c>
      <c r="W87" s="142">
        <v>0</v>
      </c>
      <c r="X87" s="142">
        <v>0</v>
      </c>
    </row>
    <row r="88" spans="1:24" ht="16.5" customHeight="1" x14ac:dyDescent="0.3">
      <c r="A88" s="173" t="b">
        <v>1</v>
      </c>
      <c r="B88" s="174" t="s">
        <v>747</v>
      </c>
      <c r="C88" s="173">
        <v>100307003</v>
      </c>
      <c r="D88" s="145">
        <v>0</v>
      </c>
      <c r="E88" s="145">
        <v>0</v>
      </c>
      <c r="F88" s="173" t="s">
        <v>670</v>
      </c>
      <c r="G88" s="168">
        <v>2070</v>
      </c>
      <c r="H88" s="143">
        <v>99</v>
      </c>
      <c r="I88" s="143">
        <v>-1</v>
      </c>
      <c r="J88" s="143">
        <v>0</v>
      </c>
      <c r="K88" s="143">
        <v>0</v>
      </c>
      <c r="L88" s="137">
        <v>512207013</v>
      </c>
      <c r="M88" s="173">
        <v>100307003</v>
      </c>
      <c r="N88" s="209">
        <v>1</v>
      </c>
      <c r="O88" s="160">
        <v>1</v>
      </c>
      <c r="P88" s="137">
        <v>0</v>
      </c>
      <c r="Q88" s="137">
        <v>0</v>
      </c>
      <c r="R88" s="137">
        <v>0</v>
      </c>
      <c r="S88" s="137">
        <v>0</v>
      </c>
      <c r="T88" s="137">
        <v>0</v>
      </c>
      <c r="U88" s="137">
        <v>0</v>
      </c>
      <c r="V88" s="137" t="s">
        <v>671</v>
      </c>
      <c r="W88" s="142">
        <v>0</v>
      </c>
      <c r="X88" s="142">
        <v>0</v>
      </c>
    </row>
    <row r="89" spans="1:24" ht="16.5" customHeight="1" x14ac:dyDescent="0.3">
      <c r="A89" s="173" t="b">
        <v>1</v>
      </c>
      <c r="B89" s="174" t="s">
        <v>748</v>
      </c>
      <c r="C89" s="173">
        <v>100207004</v>
      </c>
      <c r="D89" s="145">
        <v>0</v>
      </c>
      <c r="E89" s="145">
        <v>0</v>
      </c>
      <c r="F89" s="173" t="s">
        <v>670</v>
      </c>
      <c r="G89" s="168">
        <v>2071</v>
      </c>
      <c r="H89" s="143">
        <v>99</v>
      </c>
      <c r="I89" s="143">
        <v>-1</v>
      </c>
      <c r="J89" s="143">
        <v>0</v>
      </c>
      <c r="K89" s="143">
        <v>0</v>
      </c>
      <c r="L89" s="137">
        <v>512107014</v>
      </c>
      <c r="M89" s="173">
        <v>100207004</v>
      </c>
      <c r="N89" s="209">
        <v>1</v>
      </c>
      <c r="O89" s="160">
        <v>1</v>
      </c>
      <c r="P89" s="137">
        <v>0</v>
      </c>
      <c r="Q89" s="137">
        <v>0</v>
      </c>
      <c r="R89" s="137">
        <v>0</v>
      </c>
      <c r="S89" s="137">
        <v>0</v>
      </c>
      <c r="T89" s="137">
        <v>0</v>
      </c>
      <c r="U89" s="137">
        <v>0</v>
      </c>
      <c r="V89" s="137" t="s">
        <v>671</v>
      </c>
      <c r="W89" s="142">
        <v>0</v>
      </c>
      <c r="X89" s="142">
        <v>0</v>
      </c>
    </row>
    <row r="90" spans="1:24" ht="16.5" customHeight="1" x14ac:dyDescent="0.3">
      <c r="A90" s="173" t="b">
        <v>1</v>
      </c>
      <c r="B90" s="174" t="s">
        <v>749</v>
      </c>
      <c r="C90" s="173">
        <v>100307004</v>
      </c>
      <c r="D90" s="145">
        <v>0</v>
      </c>
      <c r="E90" s="145">
        <v>0</v>
      </c>
      <c r="F90" s="173" t="s">
        <v>670</v>
      </c>
      <c r="G90" s="168">
        <v>2071</v>
      </c>
      <c r="H90" s="143">
        <v>99</v>
      </c>
      <c r="I90" s="143">
        <v>-1</v>
      </c>
      <c r="J90" s="143">
        <v>0</v>
      </c>
      <c r="K90" s="143">
        <v>0</v>
      </c>
      <c r="L90" s="137">
        <v>512207014</v>
      </c>
      <c r="M90" s="173">
        <v>100307004</v>
      </c>
      <c r="N90" s="209">
        <v>1</v>
      </c>
      <c r="O90" s="160">
        <v>1</v>
      </c>
      <c r="P90" s="137">
        <v>0</v>
      </c>
      <c r="Q90" s="137">
        <v>0</v>
      </c>
      <c r="R90" s="137">
        <v>0</v>
      </c>
      <c r="S90" s="137">
        <v>0</v>
      </c>
      <c r="T90" s="137">
        <v>0</v>
      </c>
      <c r="U90" s="137">
        <v>0</v>
      </c>
      <c r="V90" s="137" t="s">
        <v>671</v>
      </c>
      <c r="W90" s="142">
        <v>0</v>
      </c>
      <c r="X90" s="142">
        <v>0</v>
      </c>
    </row>
    <row r="91" spans="1:24" ht="16.5" customHeight="1" x14ac:dyDescent="0.3">
      <c r="A91" s="173" t="b">
        <v>1</v>
      </c>
      <c r="B91" s="174" t="s">
        <v>750</v>
      </c>
      <c r="C91" s="173">
        <v>100207005</v>
      </c>
      <c r="D91" s="145">
        <v>0</v>
      </c>
      <c r="E91" s="145">
        <v>0</v>
      </c>
      <c r="F91" s="173" t="s">
        <v>670</v>
      </c>
      <c r="G91" s="168">
        <v>2072</v>
      </c>
      <c r="H91" s="143">
        <v>99</v>
      </c>
      <c r="I91" s="143">
        <v>-1</v>
      </c>
      <c r="J91" s="143">
        <v>0</v>
      </c>
      <c r="K91" s="143">
        <v>0</v>
      </c>
      <c r="L91" s="137">
        <v>512107015</v>
      </c>
      <c r="M91" s="173">
        <v>100207005</v>
      </c>
      <c r="N91" s="209">
        <v>1</v>
      </c>
      <c r="O91" s="160">
        <v>1</v>
      </c>
      <c r="P91" s="137">
        <v>0</v>
      </c>
      <c r="Q91" s="137">
        <v>0</v>
      </c>
      <c r="R91" s="137">
        <v>0</v>
      </c>
      <c r="S91" s="137">
        <v>0</v>
      </c>
      <c r="T91" s="137">
        <v>0</v>
      </c>
      <c r="U91" s="137">
        <v>0</v>
      </c>
      <c r="V91" s="137" t="s">
        <v>671</v>
      </c>
      <c r="W91" s="142">
        <v>0</v>
      </c>
      <c r="X91" s="142">
        <v>0</v>
      </c>
    </row>
    <row r="92" spans="1:24" ht="16.5" customHeight="1" x14ac:dyDescent="0.3">
      <c r="A92" s="173" t="b">
        <v>1</v>
      </c>
      <c r="B92" s="174" t="s">
        <v>751</v>
      </c>
      <c r="C92" s="173">
        <v>100307005</v>
      </c>
      <c r="D92" s="145">
        <v>0</v>
      </c>
      <c r="E92" s="145">
        <v>0</v>
      </c>
      <c r="F92" s="173" t="s">
        <v>670</v>
      </c>
      <c r="G92" s="168">
        <v>2072</v>
      </c>
      <c r="H92" s="143">
        <v>99</v>
      </c>
      <c r="I92" s="143">
        <v>-1</v>
      </c>
      <c r="J92" s="143">
        <v>0</v>
      </c>
      <c r="K92" s="143">
        <v>0</v>
      </c>
      <c r="L92" s="137">
        <v>512207015</v>
      </c>
      <c r="M92" s="173">
        <v>100307005</v>
      </c>
      <c r="N92" s="209">
        <v>1</v>
      </c>
      <c r="O92" s="160">
        <v>1</v>
      </c>
      <c r="P92" s="137">
        <v>0</v>
      </c>
      <c r="Q92" s="137">
        <v>0</v>
      </c>
      <c r="R92" s="137">
        <v>0</v>
      </c>
      <c r="S92" s="137">
        <v>0</v>
      </c>
      <c r="T92" s="137">
        <v>0</v>
      </c>
      <c r="U92" s="137">
        <v>0</v>
      </c>
      <c r="V92" s="137" t="s">
        <v>671</v>
      </c>
      <c r="W92" s="142">
        <v>0</v>
      </c>
      <c r="X92" s="142">
        <v>0</v>
      </c>
    </row>
    <row r="93" spans="1:24" ht="16.5" customHeight="1" x14ac:dyDescent="0.3">
      <c r="A93" s="165" t="b">
        <v>1</v>
      </c>
      <c r="B93" s="169" t="s">
        <v>752</v>
      </c>
      <c r="C93" s="165">
        <v>100407001</v>
      </c>
      <c r="D93" s="145">
        <v>0</v>
      </c>
      <c r="E93" s="145">
        <v>0</v>
      </c>
      <c r="F93" s="172" t="s">
        <v>670</v>
      </c>
      <c r="G93" s="168">
        <v>2073</v>
      </c>
      <c r="H93" s="143">
        <v>99</v>
      </c>
      <c r="I93" s="143">
        <v>-1</v>
      </c>
      <c r="J93" s="143">
        <v>0</v>
      </c>
      <c r="K93" s="143">
        <v>0</v>
      </c>
      <c r="L93" s="165">
        <v>512107016</v>
      </c>
      <c r="M93" s="165">
        <v>100407001</v>
      </c>
      <c r="N93" s="209">
        <v>1</v>
      </c>
      <c r="O93" s="160">
        <v>1</v>
      </c>
      <c r="P93" s="137">
        <v>0</v>
      </c>
      <c r="Q93" s="137">
        <v>0</v>
      </c>
      <c r="R93" s="137">
        <v>0</v>
      </c>
      <c r="S93" s="137">
        <v>0</v>
      </c>
      <c r="T93" s="137">
        <v>0</v>
      </c>
      <c r="U93" s="137">
        <v>0</v>
      </c>
      <c r="V93" s="137" t="s">
        <v>671</v>
      </c>
      <c r="W93" s="142">
        <v>0</v>
      </c>
      <c r="X93" s="142">
        <v>0</v>
      </c>
    </row>
    <row r="94" spans="1:24" ht="16.5" customHeight="1" x14ac:dyDescent="0.3">
      <c r="A94" s="165" t="b">
        <v>1</v>
      </c>
      <c r="B94" s="169" t="s">
        <v>753</v>
      </c>
      <c r="C94" s="165">
        <v>100507001</v>
      </c>
      <c r="D94" s="145">
        <v>0</v>
      </c>
      <c r="E94" s="145">
        <v>0</v>
      </c>
      <c r="F94" s="172" t="s">
        <v>670</v>
      </c>
      <c r="G94" s="168">
        <v>2074</v>
      </c>
      <c r="H94" s="143">
        <v>99</v>
      </c>
      <c r="I94" s="143">
        <v>-1</v>
      </c>
      <c r="J94" s="143">
        <v>0</v>
      </c>
      <c r="K94" s="143">
        <v>0</v>
      </c>
      <c r="L94" s="165">
        <v>512107017</v>
      </c>
      <c r="M94" s="165">
        <v>100507001</v>
      </c>
      <c r="N94" s="209">
        <v>1</v>
      </c>
      <c r="O94" s="160">
        <v>1</v>
      </c>
      <c r="P94" s="137">
        <v>0</v>
      </c>
      <c r="Q94" s="137">
        <v>0</v>
      </c>
      <c r="R94" s="137">
        <v>0</v>
      </c>
      <c r="S94" s="137">
        <v>0</v>
      </c>
      <c r="T94" s="137">
        <v>0</v>
      </c>
      <c r="U94" s="137">
        <v>0</v>
      </c>
      <c r="V94" s="137" t="s">
        <v>671</v>
      </c>
      <c r="W94" s="142">
        <v>0</v>
      </c>
      <c r="X94" s="142">
        <v>0</v>
      </c>
    </row>
    <row r="95" spans="1:24" ht="16.5" customHeight="1" x14ac:dyDescent="0.3">
      <c r="A95" s="165" t="b">
        <v>1</v>
      </c>
      <c r="B95" s="169" t="s">
        <v>754</v>
      </c>
      <c r="C95" s="165">
        <v>100208001</v>
      </c>
      <c r="D95" s="145">
        <v>0</v>
      </c>
      <c r="E95" s="145">
        <v>0</v>
      </c>
      <c r="F95" s="172" t="s">
        <v>670</v>
      </c>
      <c r="G95" s="168">
        <v>2075</v>
      </c>
      <c r="H95" s="143">
        <v>99</v>
      </c>
      <c r="I95" s="143">
        <v>-1</v>
      </c>
      <c r="J95" s="143">
        <v>0</v>
      </c>
      <c r="K95" s="143">
        <v>0</v>
      </c>
      <c r="L95" s="137">
        <v>512108011</v>
      </c>
      <c r="M95" s="165">
        <v>100208001</v>
      </c>
      <c r="N95" s="209">
        <v>1</v>
      </c>
      <c r="O95" s="160">
        <v>1</v>
      </c>
      <c r="P95" s="137">
        <v>0</v>
      </c>
      <c r="Q95" s="137">
        <v>0</v>
      </c>
      <c r="R95" s="137">
        <v>0</v>
      </c>
      <c r="S95" s="137">
        <v>0</v>
      </c>
      <c r="T95" s="137">
        <v>0</v>
      </c>
      <c r="U95" s="137">
        <v>0</v>
      </c>
      <c r="V95" s="137" t="s">
        <v>671</v>
      </c>
      <c r="W95" s="142">
        <v>0</v>
      </c>
      <c r="X95" s="142">
        <v>0</v>
      </c>
    </row>
    <row r="96" spans="1:24" ht="16.5" customHeight="1" x14ac:dyDescent="0.3">
      <c r="A96" s="165" t="b">
        <v>1</v>
      </c>
      <c r="B96" s="169" t="s">
        <v>755</v>
      </c>
      <c r="C96" s="165">
        <v>100208002</v>
      </c>
      <c r="D96" s="145">
        <v>0</v>
      </c>
      <c r="E96" s="145">
        <v>0</v>
      </c>
      <c r="F96" s="172" t="s">
        <v>670</v>
      </c>
      <c r="G96" s="168">
        <v>2076</v>
      </c>
      <c r="H96" s="143">
        <v>99</v>
      </c>
      <c r="I96" s="143">
        <v>-1</v>
      </c>
      <c r="J96" s="143">
        <v>0</v>
      </c>
      <c r="K96" s="143">
        <v>0</v>
      </c>
      <c r="L96" s="137">
        <v>512108012</v>
      </c>
      <c r="M96" s="165">
        <v>100208002</v>
      </c>
      <c r="N96" s="209">
        <v>1</v>
      </c>
      <c r="O96" s="160">
        <v>1</v>
      </c>
      <c r="P96" s="137">
        <v>0</v>
      </c>
      <c r="Q96" s="137">
        <v>0</v>
      </c>
      <c r="R96" s="137">
        <v>0</v>
      </c>
      <c r="S96" s="137">
        <v>0</v>
      </c>
      <c r="T96" s="137">
        <v>0</v>
      </c>
      <c r="U96" s="137">
        <v>0</v>
      </c>
      <c r="V96" s="137" t="s">
        <v>671</v>
      </c>
      <c r="W96" s="142">
        <v>0</v>
      </c>
      <c r="X96" s="142">
        <v>0</v>
      </c>
    </row>
    <row r="97" spans="1:24" ht="16.5" customHeight="1" x14ac:dyDescent="0.3">
      <c r="A97" s="165" t="b">
        <v>1</v>
      </c>
      <c r="B97" s="169" t="s">
        <v>756</v>
      </c>
      <c r="C97" s="165">
        <v>100208003</v>
      </c>
      <c r="D97" s="145">
        <v>0</v>
      </c>
      <c r="E97" s="145">
        <v>0</v>
      </c>
      <c r="F97" s="172" t="s">
        <v>670</v>
      </c>
      <c r="G97" s="168">
        <v>2077</v>
      </c>
      <c r="H97" s="143">
        <v>99</v>
      </c>
      <c r="I97" s="143">
        <v>-1</v>
      </c>
      <c r="J97" s="143">
        <v>0</v>
      </c>
      <c r="K97" s="143">
        <v>0</v>
      </c>
      <c r="L97" s="137">
        <v>512108013</v>
      </c>
      <c r="M97" s="165">
        <v>100208003</v>
      </c>
      <c r="N97" s="209">
        <v>1</v>
      </c>
      <c r="O97" s="160">
        <v>1</v>
      </c>
      <c r="P97" s="137">
        <v>0</v>
      </c>
      <c r="Q97" s="137">
        <v>0</v>
      </c>
      <c r="R97" s="137">
        <v>0</v>
      </c>
      <c r="S97" s="137">
        <v>0</v>
      </c>
      <c r="T97" s="137">
        <v>0</v>
      </c>
      <c r="U97" s="137">
        <v>0</v>
      </c>
      <c r="V97" s="137" t="s">
        <v>671</v>
      </c>
      <c r="W97" s="142">
        <v>0</v>
      </c>
      <c r="X97" s="142">
        <v>0</v>
      </c>
    </row>
    <row r="98" spans="1:24" ht="16.5" customHeight="1" x14ac:dyDescent="0.3">
      <c r="A98" s="165" t="b">
        <v>1</v>
      </c>
      <c r="B98" s="169" t="s">
        <v>757</v>
      </c>
      <c r="C98" s="165">
        <v>100208004</v>
      </c>
      <c r="D98" s="145">
        <v>0</v>
      </c>
      <c r="E98" s="145">
        <v>0</v>
      </c>
      <c r="F98" s="172" t="s">
        <v>670</v>
      </c>
      <c r="G98" s="168">
        <v>2077</v>
      </c>
      <c r="H98" s="143">
        <v>99</v>
      </c>
      <c r="I98" s="143">
        <v>-1</v>
      </c>
      <c r="J98" s="143">
        <v>0</v>
      </c>
      <c r="K98" s="143">
        <v>0</v>
      </c>
      <c r="L98" s="137">
        <v>512108014</v>
      </c>
      <c r="M98" s="165">
        <v>100208004</v>
      </c>
      <c r="N98" s="209">
        <v>1</v>
      </c>
      <c r="O98" s="160">
        <v>1</v>
      </c>
      <c r="P98" s="137">
        <v>0</v>
      </c>
      <c r="Q98" s="137">
        <v>0</v>
      </c>
      <c r="R98" s="137">
        <v>0</v>
      </c>
      <c r="S98" s="137">
        <v>0</v>
      </c>
      <c r="T98" s="137">
        <v>0</v>
      </c>
      <c r="U98" s="137">
        <v>0</v>
      </c>
      <c r="V98" s="137" t="s">
        <v>671</v>
      </c>
      <c r="W98" s="142">
        <v>0</v>
      </c>
      <c r="X98" s="142">
        <v>0</v>
      </c>
    </row>
    <row r="99" spans="1:24" ht="16.5" customHeight="1" x14ac:dyDescent="0.3">
      <c r="A99" s="165" t="b">
        <v>1</v>
      </c>
      <c r="B99" s="169" t="s">
        <v>758</v>
      </c>
      <c r="C99" s="165">
        <v>100208005</v>
      </c>
      <c r="D99" s="145">
        <v>0</v>
      </c>
      <c r="E99" s="145">
        <v>0</v>
      </c>
      <c r="F99" s="172" t="s">
        <v>670</v>
      </c>
      <c r="G99" s="168">
        <v>2077</v>
      </c>
      <c r="H99" s="143">
        <v>99</v>
      </c>
      <c r="I99" s="143">
        <v>-1</v>
      </c>
      <c r="J99" s="143">
        <v>0</v>
      </c>
      <c r="K99" s="143">
        <v>0</v>
      </c>
      <c r="L99" s="137">
        <v>512108015</v>
      </c>
      <c r="M99" s="165">
        <v>100208005</v>
      </c>
      <c r="N99" s="209">
        <v>1</v>
      </c>
      <c r="O99" s="160">
        <v>1</v>
      </c>
      <c r="P99" s="137">
        <v>0</v>
      </c>
      <c r="Q99" s="137">
        <v>0</v>
      </c>
      <c r="R99" s="137">
        <v>0</v>
      </c>
      <c r="S99" s="137">
        <v>0</v>
      </c>
      <c r="T99" s="137">
        <v>0</v>
      </c>
      <c r="U99" s="137">
        <v>0</v>
      </c>
      <c r="V99" s="137" t="s">
        <v>671</v>
      </c>
      <c r="W99" s="142">
        <v>0</v>
      </c>
      <c r="X99" s="142">
        <v>0</v>
      </c>
    </row>
    <row r="100" spans="1:24" ht="16.5" customHeight="1" x14ac:dyDescent="0.3">
      <c r="A100" s="165" t="b">
        <v>1</v>
      </c>
      <c r="B100" s="169" t="s">
        <v>759</v>
      </c>
      <c r="C100" s="165">
        <v>100408001</v>
      </c>
      <c r="D100" s="145">
        <v>0</v>
      </c>
      <c r="E100" s="145">
        <v>0</v>
      </c>
      <c r="F100" s="172" t="s">
        <v>670</v>
      </c>
      <c r="G100" s="168">
        <v>2078</v>
      </c>
      <c r="H100" s="143">
        <v>99</v>
      </c>
      <c r="I100" s="143">
        <v>-1</v>
      </c>
      <c r="J100" s="143">
        <v>0</v>
      </c>
      <c r="K100" s="143">
        <v>0</v>
      </c>
      <c r="L100" s="137">
        <v>512108016</v>
      </c>
      <c r="M100" s="165">
        <v>100408001</v>
      </c>
      <c r="N100" s="209">
        <v>1</v>
      </c>
      <c r="O100" s="160">
        <v>1</v>
      </c>
      <c r="P100" s="137">
        <v>0</v>
      </c>
      <c r="Q100" s="137">
        <v>0</v>
      </c>
      <c r="R100" s="137">
        <v>0</v>
      </c>
      <c r="S100" s="137">
        <v>0</v>
      </c>
      <c r="T100" s="137">
        <v>0</v>
      </c>
      <c r="U100" s="137">
        <v>0</v>
      </c>
      <c r="V100" s="137" t="s">
        <v>671</v>
      </c>
      <c r="W100" s="142">
        <v>0</v>
      </c>
      <c r="X100" s="142">
        <v>0</v>
      </c>
    </row>
    <row r="101" spans="1:24" ht="16.5" customHeight="1" x14ac:dyDescent="0.3">
      <c r="A101" s="165" t="b">
        <v>1</v>
      </c>
      <c r="B101" s="169" t="s">
        <v>760</v>
      </c>
      <c r="C101" s="165">
        <v>100508001</v>
      </c>
      <c r="D101" s="145">
        <v>0</v>
      </c>
      <c r="E101" s="145">
        <v>0</v>
      </c>
      <c r="F101" s="172" t="s">
        <v>670</v>
      </c>
      <c r="G101" s="168">
        <v>2078</v>
      </c>
      <c r="H101" s="143">
        <v>99</v>
      </c>
      <c r="I101" s="143">
        <v>-1</v>
      </c>
      <c r="J101" s="143">
        <v>0</v>
      </c>
      <c r="K101" s="143">
        <v>0</v>
      </c>
      <c r="L101" s="137">
        <v>512108017</v>
      </c>
      <c r="M101" s="165">
        <v>100508001</v>
      </c>
      <c r="N101" s="209">
        <v>1</v>
      </c>
      <c r="O101" s="160">
        <v>1</v>
      </c>
      <c r="P101" s="137">
        <v>0</v>
      </c>
      <c r="Q101" s="137">
        <v>0</v>
      </c>
      <c r="R101" s="137">
        <v>0</v>
      </c>
      <c r="S101" s="137">
        <v>0</v>
      </c>
      <c r="T101" s="137">
        <v>0</v>
      </c>
      <c r="U101" s="137">
        <v>0</v>
      </c>
      <c r="V101" s="137" t="s">
        <v>671</v>
      </c>
      <c r="W101" s="142">
        <v>0</v>
      </c>
      <c r="X101" s="142">
        <v>0</v>
      </c>
    </row>
    <row r="102" spans="1:24" ht="16.5" customHeight="1" x14ac:dyDescent="0.3">
      <c r="A102" s="175" t="b">
        <v>1</v>
      </c>
      <c r="B102" s="176" t="s">
        <v>761</v>
      </c>
      <c r="C102" s="175">
        <v>110000001</v>
      </c>
      <c r="D102" s="145">
        <v>0</v>
      </c>
      <c r="E102" s="145">
        <v>0</v>
      </c>
      <c r="F102" s="177" t="s">
        <v>762</v>
      </c>
      <c r="G102" s="178" t="s">
        <v>763</v>
      </c>
      <c r="H102" s="143">
        <v>99</v>
      </c>
      <c r="I102" s="143">
        <v>-1</v>
      </c>
      <c r="J102" s="143">
        <v>0</v>
      </c>
      <c r="K102" s="143">
        <v>0</v>
      </c>
      <c r="L102" s="175">
        <v>511500001</v>
      </c>
      <c r="M102" s="175">
        <v>110000001</v>
      </c>
      <c r="N102" s="209">
        <v>1</v>
      </c>
      <c r="O102" s="179">
        <v>0.8</v>
      </c>
      <c r="P102" s="156">
        <v>0</v>
      </c>
      <c r="Q102" s="156">
        <v>0</v>
      </c>
      <c r="R102" s="156">
        <v>0</v>
      </c>
      <c r="S102" s="156">
        <v>0</v>
      </c>
      <c r="T102" s="156">
        <v>0</v>
      </c>
      <c r="U102" s="156">
        <v>0</v>
      </c>
      <c r="V102" s="156" t="s">
        <v>671</v>
      </c>
      <c r="W102" s="142">
        <v>0</v>
      </c>
      <c r="X102" s="142">
        <v>0</v>
      </c>
    </row>
    <row r="103" spans="1:24" ht="16.5" customHeight="1" x14ac:dyDescent="0.3">
      <c r="A103" s="180" t="b">
        <v>1</v>
      </c>
      <c r="B103" s="181" t="s">
        <v>764</v>
      </c>
      <c r="C103" s="180">
        <v>100201006</v>
      </c>
      <c r="D103" s="145">
        <v>0</v>
      </c>
      <c r="E103" s="145">
        <v>0</v>
      </c>
      <c r="F103" s="182" t="s">
        <v>670</v>
      </c>
      <c r="G103" s="183">
        <v>2078</v>
      </c>
      <c r="H103" s="143">
        <v>99</v>
      </c>
      <c r="I103" s="143">
        <v>-1</v>
      </c>
      <c r="J103" s="143">
        <v>0</v>
      </c>
      <c r="K103" s="143">
        <v>0</v>
      </c>
      <c r="L103" s="184">
        <v>512101060</v>
      </c>
      <c r="M103" s="180">
        <v>100201006</v>
      </c>
      <c r="N103" s="209">
        <v>1</v>
      </c>
      <c r="O103" s="185">
        <v>1</v>
      </c>
      <c r="P103" s="182">
        <v>0</v>
      </c>
      <c r="Q103" s="182">
        <v>0</v>
      </c>
      <c r="R103" s="182">
        <v>0</v>
      </c>
      <c r="S103" s="182">
        <v>0</v>
      </c>
      <c r="T103" s="182">
        <v>0</v>
      </c>
      <c r="U103" s="182">
        <v>0</v>
      </c>
      <c r="V103" s="182" t="s">
        <v>671</v>
      </c>
      <c r="W103" s="142">
        <v>0</v>
      </c>
      <c r="X103" s="142">
        <v>0</v>
      </c>
    </row>
    <row r="104" spans="1:24" ht="16.5" customHeight="1" x14ac:dyDescent="0.3">
      <c r="A104" s="180" t="b">
        <v>1</v>
      </c>
      <c r="B104" s="181" t="s">
        <v>765</v>
      </c>
      <c r="C104" s="180">
        <v>100301006</v>
      </c>
      <c r="D104" s="145">
        <v>0</v>
      </c>
      <c r="E104" s="145">
        <v>0</v>
      </c>
      <c r="F104" s="182" t="s">
        <v>670</v>
      </c>
      <c r="G104" s="182">
        <v>2078</v>
      </c>
      <c r="H104" s="143">
        <v>99</v>
      </c>
      <c r="I104" s="143">
        <v>-1</v>
      </c>
      <c r="J104" s="143">
        <v>0</v>
      </c>
      <c r="K104" s="143">
        <v>0</v>
      </c>
      <c r="L104" s="184">
        <v>512201060</v>
      </c>
      <c r="M104" s="180">
        <v>100301006</v>
      </c>
      <c r="N104" s="209">
        <v>1</v>
      </c>
      <c r="O104" s="185">
        <v>1</v>
      </c>
      <c r="P104" s="182">
        <v>0</v>
      </c>
      <c r="Q104" s="182">
        <v>0</v>
      </c>
      <c r="R104" s="182">
        <v>0</v>
      </c>
      <c r="S104" s="182">
        <v>0</v>
      </c>
      <c r="T104" s="182">
        <v>0</v>
      </c>
      <c r="U104" s="182">
        <v>0</v>
      </c>
      <c r="V104" s="182" t="s">
        <v>671</v>
      </c>
      <c r="W104" s="142">
        <v>0</v>
      </c>
      <c r="X104" s="142">
        <v>0</v>
      </c>
    </row>
    <row r="105" spans="1:24" ht="16.5" customHeight="1" x14ac:dyDescent="0.3">
      <c r="A105" s="180" t="b">
        <v>1</v>
      </c>
      <c r="B105" s="181" t="s">
        <v>766</v>
      </c>
      <c r="C105" s="180">
        <v>100203006</v>
      </c>
      <c r="D105" s="145">
        <v>0</v>
      </c>
      <c r="E105" s="145">
        <v>0</v>
      </c>
      <c r="F105" s="182" t="s">
        <v>670</v>
      </c>
      <c r="G105" s="182">
        <v>2078</v>
      </c>
      <c r="H105" s="143">
        <v>99</v>
      </c>
      <c r="I105" s="143">
        <v>-1</v>
      </c>
      <c r="J105" s="143">
        <v>0</v>
      </c>
      <c r="K105" s="143">
        <v>0</v>
      </c>
      <c r="L105" s="184">
        <v>512103060</v>
      </c>
      <c r="M105" s="180">
        <v>100203006</v>
      </c>
      <c r="N105" s="209">
        <v>1</v>
      </c>
      <c r="O105" s="185">
        <v>1</v>
      </c>
      <c r="P105" s="182">
        <v>0</v>
      </c>
      <c r="Q105" s="182">
        <v>0</v>
      </c>
      <c r="R105" s="182">
        <v>0</v>
      </c>
      <c r="S105" s="182">
        <v>0</v>
      </c>
      <c r="T105" s="182">
        <v>0</v>
      </c>
      <c r="U105" s="182">
        <v>0</v>
      </c>
      <c r="V105" s="182" t="s">
        <v>671</v>
      </c>
      <c r="W105" s="142">
        <v>0</v>
      </c>
      <c r="X105" s="142">
        <v>0</v>
      </c>
    </row>
    <row r="106" spans="1:24" ht="16.5" customHeight="1" x14ac:dyDescent="0.3">
      <c r="A106" s="180" t="b">
        <v>1</v>
      </c>
      <c r="B106" s="181" t="s">
        <v>767</v>
      </c>
      <c r="C106" s="180">
        <v>100303006</v>
      </c>
      <c r="D106" s="145">
        <v>0</v>
      </c>
      <c r="E106" s="145">
        <v>0</v>
      </c>
      <c r="F106" s="182" t="s">
        <v>670</v>
      </c>
      <c r="G106" s="182">
        <v>2078</v>
      </c>
      <c r="H106" s="143">
        <v>99</v>
      </c>
      <c r="I106" s="143">
        <v>-1</v>
      </c>
      <c r="J106" s="143">
        <v>0</v>
      </c>
      <c r="K106" s="143">
        <v>0</v>
      </c>
      <c r="L106" s="184">
        <v>512203060</v>
      </c>
      <c r="M106" s="180">
        <v>100303006</v>
      </c>
      <c r="N106" s="209">
        <v>1</v>
      </c>
      <c r="O106" s="185">
        <v>1</v>
      </c>
      <c r="P106" s="182">
        <v>0</v>
      </c>
      <c r="Q106" s="182">
        <v>0</v>
      </c>
      <c r="R106" s="182">
        <v>0</v>
      </c>
      <c r="S106" s="182">
        <v>0</v>
      </c>
      <c r="T106" s="182">
        <v>0</v>
      </c>
      <c r="U106" s="182">
        <v>0</v>
      </c>
      <c r="V106" s="182" t="s">
        <v>671</v>
      </c>
      <c r="W106" s="142">
        <v>0</v>
      </c>
      <c r="X106" s="142">
        <v>0</v>
      </c>
    </row>
    <row r="107" spans="1:24" ht="16.5" customHeight="1" x14ac:dyDescent="0.3">
      <c r="A107" s="180" t="b">
        <v>1</v>
      </c>
      <c r="B107" s="181" t="s">
        <v>768</v>
      </c>
      <c r="C107" s="180">
        <v>100204006</v>
      </c>
      <c r="D107" s="145">
        <v>0</v>
      </c>
      <c r="E107" s="145">
        <v>0</v>
      </c>
      <c r="F107" s="182" t="s">
        <v>670</v>
      </c>
      <c r="G107" s="182">
        <v>2078</v>
      </c>
      <c r="H107" s="143">
        <v>99</v>
      </c>
      <c r="I107" s="143">
        <v>-1</v>
      </c>
      <c r="J107" s="143">
        <v>0</v>
      </c>
      <c r="K107" s="143">
        <v>0</v>
      </c>
      <c r="L107" s="184">
        <v>512104016</v>
      </c>
      <c r="M107" s="180">
        <v>100204006</v>
      </c>
      <c r="N107" s="209">
        <v>1</v>
      </c>
      <c r="O107" s="185">
        <v>1</v>
      </c>
      <c r="P107" s="182">
        <v>0</v>
      </c>
      <c r="Q107" s="182">
        <v>0</v>
      </c>
      <c r="R107" s="182">
        <v>0</v>
      </c>
      <c r="S107" s="182">
        <v>0</v>
      </c>
      <c r="T107" s="182">
        <v>0</v>
      </c>
      <c r="U107" s="182">
        <v>0</v>
      </c>
      <c r="V107" s="182" t="s">
        <v>671</v>
      </c>
      <c r="W107" s="142">
        <v>0</v>
      </c>
      <c r="X107" s="142">
        <v>0</v>
      </c>
    </row>
    <row r="108" spans="1:24" ht="16.5" customHeight="1" x14ac:dyDescent="0.3">
      <c r="A108" s="180" t="b">
        <v>1</v>
      </c>
      <c r="B108" s="181" t="s">
        <v>769</v>
      </c>
      <c r="C108" s="180">
        <v>100304006</v>
      </c>
      <c r="D108" s="145">
        <v>0</v>
      </c>
      <c r="E108" s="145">
        <v>0</v>
      </c>
      <c r="F108" s="182" t="s">
        <v>670</v>
      </c>
      <c r="G108" s="182">
        <v>2078</v>
      </c>
      <c r="H108" s="143">
        <v>99</v>
      </c>
      <c r="I108" s="143">
        <v>-1</v>
      </c>
      <c r="J108" s="143">
        <v>0</v>
      </c>
      <c r="K108" s="143">
        <v>0</v>
      </c>
      <c r="L108" s="184">
        <v>512204016</v>
      </c>
      <c r="M108" s="180">
        <v>100304006</v>
      </c>
      <c r="N108" s="209">
        <v>1</v>
      </c>
      <c r="O108" s="185">
        <v>1</v>
      </c>
      <c r="P108" s="182">
        <v>0</v>
      </c>
      <c r="Q108" s="182">
        <v>0</v>
      </c>
      <c r="R108" s="182">
        <v>0</v>
      </c>
      <c r="S108" s="182">
        <v>0</v>
      </c>
      <c r="T108" s="182">
        <v>0</v>
      </c>
      <c r="U108" s="182">
        <v>0</v>
      </c>
      <c r="V108" s="182" t="s">
        <v>671</v>
      </c>
      <c r="W108" s="142">
        <v>0</v>
      </c>
      <c r="X108" s="142">
        <v>0</v>
      </c>
    </row>
    <row r="109" spans="1:24" ht="16.5" customHeight="1" x14ac:dyDescent="0.3">
      <c r="A109" s="180" t="b">
        <v>1</v>
      </c>
      <c r="B109" s="181" t="s">
        <v>770</v>
      </c>
      <c r="C109" s="180">
        <v>100205006</v>
      </c>
      <c r="D109" s="145">
        <v>0</v>
      </c>
      <c r="E109" s="145">
        <v>0</v>
      </c>
      <c r="F109" s="182" t="s">
        <v>670</v>
      </c>
      <c r="G109" s="182">
        <v>2078</v>
      </c>
      <c r="H109" s="143">
        <v>99</v>
      </c>
      <c r="I109" s="143">
        <v>-1</v>
      </c>
      <c r="J109" s="143">
        <v>0</v>
      </c>
      <c r="K109" s="143">
        <v>0</v>
      </c>
      <c r="L109" s="184">
        <v>512105018</v>
      </c>
      <c r="M109" s="180">
        <v>100205006</v>
      </c>
      <c r="N109" s="209">
        <v>1</v>
      </c>
      <c r="O109" s="185">
        <v>1</v>
      </c>
      <c r="P109" s="182">
        <v>0</v>
      </c>
      <c r="Q109" s="182">
        <v>0</v>
      </c>
      <c r="R109" s="182">
        <v>0</v>
      </c>
      <c r="S109" s="182">
        <v>0</v>
      </c>
      <c r="T109" s="182">
        <v>0</v>
      </c>
      <c r="U109" s="182">
        <v>0</v>
      </c>
      <c r="V109" s="182" t="s">
        <v>671</v>
      </c>
      <c r="W109" s="142">
        <v>0</v>
      </c>
      <c r="X109" s="142">
        <v>0</v>
      </c>
    </row>
    <row r="110" spans="1:24" ht="16.5" customHeight="1" x14ac:dyDescent="0.3">
      <c r="A110" s="180" t="b">
        <v>1</v>
      </c>
      <c r="B110" s="181" t="s">
        <v>771</v>
      </c>
      <c r="C110" s="180">
        <v>100305006</v>
      </c>
      <c r="D110" s="145">
        <v>0</v>
      </c>
      <c r="E110" s="145">
        <v>0</v>
      </c>
      <c r="F110" s="182" t="s">
        <v>670</v>
      </c>
      <c r="G110" s="182">
        <v>2078</v>
      </c>
      <c r="H110" s="143">
        <v>99</v>
      </c>
      <c r="I110" s="143">
        <v>-1</v>
      </c>
      <c r="J110" s="143">
        <v>0</v>
      </c>
      <c r="K110" s="143">
        <v>0</v>
      </c>
      <c r="L110" s="184">
        <v>512205018</v>
      </c>
      <c r="M110" s="180">
        <v>100305006</v>
      </c>
      <c r="N110" s="209">
        <v>1</v>
      </c>
      <c r="O110" s="185">
        <v>1</v>
      </c>
      <c r="P110" s="182">
        <v>0</v>
      </c>
      <c r="Q110" s="182">
        <v>0</v>
      </c>
      <c r="R110" s="182">
        <v>0</v>
      </c>
      <c r="S110" s="182">
        <v>0</v>
      </c>
      <c r="T110" s="182">
        <v>0</v>
      </c>
      <c r="U110" s="182">
        <v>0</v>
      </c>
      <c r="V110" s="182" t="s">
        <v>671</v>
      </c>
      <c r="W110" s="142">
        <v>0</v>
      </c>
      <c r="X110" s="142">
        <v>0</v>
      </c>
    </row>
    <row r="111" spans="1:24" ht="16.5" customHeight="1" x14ac:dyDescent="0.3">
      <c r="A111" s="180" t="b">
        <v>1</v>
      </c>
      <c r="B111" s="181" t="s">
        <v>772</v>
      </c>
      <c r="C111" s="180">
        <v>100206006</v>
      </c>
      <c r="D111" s="145">
        <v>0</v>
      </c>
      <c r="E111" s="145">
        <v>0</v>
      </c>
      <c r="F111" s="182" t="s">
        <v>670</v>
      </c>
      <c r="G111" s="182">
        <v>2078</v>
      </c>
      <c r="H111" s="143">
        <v>99</v>
      </c>
      <c r="I111" s="143">
        <v>-1</v>
      </c>
      <c r="J111" s="143">
        <v>0</v>
      </c>
      <c r="K111" s="143">
        <v>0</v>
      </c>
      <c r="L111" s="184">
        <v>512106018</v>
      </c>
      <c r="M111" s="180">
        <v>100206006</v>
      </c>
      <c r="N111" s="209">
        <v>1</v>
      </c>
      <c r="O111" s="185">
        <v>1</v>
      </c>
      <c r="P111" s="182">
        <v>0</v>
      </c>
      <c r="Q111" s="182">
        <v>0</v>
      </c>
      <c r="R111" s="182">
        <v>0</v>
      </c>
      <c r="S111" s="182">
        <v>0</v>
      </c>
      <c r="T111" s="182">
        <v>0</v>
      </c>
      <c r="U111" s="182">
        <v>0</v>
      </c>
      <c r="V111" s="182" t="s">
        <v>671</v>
      </c>
      <c r="W111" s="142">
        <v>0</v>
      </c>
      <c r="X111" s="142">
        <v>0</v>
      </c>
    </row>
    <row r="112" spans="1:24" ht="16.5" customHeight="1" x14ac:dyDescent="0.3">
      <c r="A112" s="180" t="b">
        <v>1</v>
      </c>
      <c r="B112" s="181" t="s">
        <v>773</v>
      </c>
      <c r="C112" s="180">
        <v>100306006</v>
      </c>
      <c r="D112" s="145">
        <v>0</v>
      </c>
      <c r="E112" s="145">
        <v>0</v>
      </c>
      <c r="F112" s="182" t="s">
        <v>670</v>
      </c>
      <c r="G112" s="182">
        <v>2078</v>
      </c>
      <c r="H112" s="143">
        <v>99</v>
      </c>
      <c r="I112" s="143">
        <v>-1</v>
      </c>
      <c r="J112" s="143">
        <v>0</v>
      </c>
      <c r="K112" s="143">
        <v>0</v>
      </c>
      <c r="L112" s="184">
        <v>512206018</v>
      </c>
      <c r="M112" s="180">
        <v>100306006</v>
      </c>
      <c r="N112" s="209">
        <v>1</v>
      </c>
      <c r="O112" s="185">
        <v>1</v>
      </c>
      <c r="P112" s="182">
        <v>0</v>
      </c>
      <c r="Q112" s="182">
        <v>0</v>
      </c>
      <c r="R112" s="182">
        <v>0</v>
      </c>
      <c r="S112" s="182">
        <v>0</v>
      </c>
      <c r="T112" s="182">
        <v>0</v>
      </c>
      <c r="U112" s="182">
        <v>0</v>
      </c>
      <c r="V112" s="182" t="s">
        <v>671</v>
      </c>
      <c r="W112" s="142">
        <v>0</v>
      </c>
      <c r="X112" s="142">
        <v>0</v>
      </c>
    </row>
    <row r="113" spans="1:24" ht="16.5" customHeight="1" x14ac:dyDescent="0.3">
      <c r="A113" s="180" t="b">
        <v>1</v>
      </c>
      <c r="B113" s="181" t="s">
        <v>774</v>
      </c>
      <c r="C113" s="180">
        <v>100207006</v>
      </c>
      <c r="D113" s="145">
        <v>0</v>
      </c>
      <c r="E113" s="145">
        <v>0</v>
      </c>
      <c r="F113" s="182" t="s">
        <v>670</v>
      </c>
      <c r="G113" s="182">
        <v>2078</v>
      </c>
      <c r="H113" s="143">
        <v>99</v>
      </c>
      <c r="I113" s="143">
        <v>-1</v>
      </c>
      <c r="J113" s="143">
        <v>0</v>
      </c>
      <c r="K113" s="143">
        <v>0</v>
      </c>
      <c r="L113" s="184">
        <v>512107018</v>
      </c>
      <c r="M113" s="180">
        <v>100207006</v>
      </c>
      <c r="N113" s="209">
        <v>1</v>
      </c>
      <c r="O113" s="185">
        <v>1</v>
      </c>
      <c r="P113" s="182">
        <v>0</v>
      </c>
      <c r="Q113" s="182">
        <v>0</v>
      </c>
      <c r="R113" s="182">
        <v>0</v>
      </c>
      <c r="S113" s="182">
        <v>0</v>
      </c>
      <c r="T113" s="182">
        <v>0</v>
      </c>
      <c r="U113" s="182">
        <v>0</v>
      </c>
      <c r="V113" s="182" t="s">
        <v>671</v>
      </c>
      <c r="W113" s="142">
        <v>0</v>
      </c>
      <c r="X113" s="142">
        <v>0</v>
      </c>
    </row>
    <row r="114" spans="1:24" ht="16.5" customHeight="1" x14ac:dyDescent="0.3">
      <c r="A114" s="180" t="b">
        <v>1</v>
      </c>
      <c r="B114" s="181" t="s">
        <v>775</v>
      </c>
      <c r="C114" s="180">
        <v>100307006</v>
      </c>
      <c r="D114" s="145">
        <v>0</v>
      </c>
      <c r="E114" s="145">
        <v>0</v>
      </c>
      <c r="F114" s="182" t="s">
        <v>670</v>
      </c>
      <c r="G114" s="182">
        <v>2078</v>
      </c>
      <c r="H114" s="143">
        <v>99</v>
      </c>
      <c r="I114" s="143">
        <v>-1</v>
      </c>
      <c r="J114" s="143">
        <v>0</v>
      </c>
      <c r="K114" s="143">
        <v>0</v>
      </c>
      <c r="L114" s="184">
        <v>512207018</v>
      </c>
      <c r="M114" s="180">
        <v>100307006</v>
      </c>
      <c r="N114" s="209">
        <v>1</v>
      </c>
      <c r="O114" s="185">
        <v>1</v>
      </c>
      <c r="P114" s="182">
        <v>0</v>
      </c>
      <c r="Q114" s="182">
        <v>0</v>
      </c>
      <c r="R114" s="182">
        <v>0</v>
      </c>
      <c r="S114" s="182">
        <v>0</v>
      </c>
      <c r="T114" s="182">
        <v>0</v>
      </c>
      <c r="U114" s="182">
        <v>0</v>
      </c>
      <c r="V114" s="182" t="s">
        <v>671</v>
      </c>
      <c r="W114" s="142">
        <v>0</v>
      </c>
      <c r="X114" s="142">
        <v>0</v>
      </c>
    </row>
    <row r="115" spans="1:24" ht="16.5" customHeight="1" x14ac:dyDescent="0.3">
      <c r="A115" s="180" t="b">
        <v>1</v>
      </c>
      <c r="B115" s="181" t="s">
        <v>776</v>
      </c>
      <c r="C115" s="180">
        <v>100208006</v>
      </c>
      <c r="D115" s="145">
        <v>0</v>
      </c>
      <c r="E115" s="145">
        <v>0</v>
      </c>
      <c r="F115" s="182" t="s">
        <v>670</v>
      </c>
      <c r="G115" s="182">
        <v>2078</v>
      </c>
      <c r="H115" s="143">
        <v>99</v>
      </c>
      <c r="I115" s="143">
        <v>-1</v>
      </c>
      <c r="J115" s="143">
        <v>0</v>
      </c>
      <c r="K115" s="143">
        <v>0</v>
      </c>
      <c r="L115" s="184">
        <v>512108018</v>
      </c>
      <c r="M115" s="180">
        <v>100208006</v>
      </c>
      <c r="N115" s="209">
        <v>1</v>
      </c>
      <c r="O115" s="185">
        <v>1</v>
      </c>
      <c r="P115" s="182">
        <v>0</v>
      </c>
      <c r="Q115" s="182">
        <v>0</v>
      </c>
      <c r="R115" s="182">
        <v>0</v>
      </c>
      <c r="S115" s="182">
        <v>0</v>
      </c>
      <c r="T115" s="182">
        <v>0</v>
      </c>
      <c r="U115" s="182">
        <v>0</v>
      </c>
      <c r="V115" s="182" t="s">
        <v>671</v>
      </c>
      <c r="W115" s="142">
        <v>0</v>
      </c>
      <c r="X115" s="142">
        <v>0</v>
      </c>
    </row>
    <row r="116" spans="1:24" ht="16.5" customHeight="1" x14ac:dyDescent="0.3">
      <c r="A116" s="180" t="b">
        <v>1</v>
      </c>
      <c r="B116" s="181" t="s">
        <v>777</v>
      </c>
      <c r="C116" s="180">
        <v>100308006</v>
      </c>
      <c r="D116" s="145">
        <v>0</v>
      </c>
      <c r="E116" s="145">
        <v>0</v>
      </c>
      <c r="F116" s="182" t="s">
        <v>670</v>
      </c>
      <c r="G116" s="182">
        <v>2078</v>
      </c>
      <c r="H116" s="143">
        <v>99</v>
      </c>
      <c r="I116" s="143">
        <v>-1</v>
      </c>
      <c r="J116" s="143">
        <v>0</v>
      </c>
      <c r="K116" s="143">
        <v>0</v>
      </c>
      <c r="L116" s="184">
        <v>512208018</v>
      </c>
      <c r="M116" s="180">
        <v>100308006</v>
      </c>
      <c r="N116" s="209">
        <v>1</v>
      </c>
      <c r="O116" s="185">
        <v>1</v>
      </c>
      <c r="P116" s="182">
        <v>0</v>
      </c>
      <c r="Q116" s="182">
        <v>0</v>
      </c>
      <c r="R116" s="182">
        <v>0</v>
      </c>
      <c r="S116" s="182">
        <v>0</v>
      </c>
      <c r="T116" s="182">
        <v>0</v>
      </c>
      <c r="U116" s="182">
        <v>0</v>
      </c>
      <c r="V116" s="182" t="s">
        <v>671</v>
      </c>
      <c r="W116" s="142">
        <v>0</v>
      </c>
      <c r="X116" s="142">
        <v>0</v>
      </c>
    </row>
    <row r="117" spans="1:24" ht="16.5" customHeight="1" x14ac:dyDescent="0.3">
      <c r="A117" s="165" t="b">
        <v>1</v>
      </c>
      <c r="B117" s="169" t="s">
        <v>778</v>
      </c>
      <c r="C117" s="165">
        <v>100308001</v>
      </c>
      <c r="D117" s="145">
        <v>0</v>
      </c>
      <c r="E117" s="145">
        <v>0</v>
      </c>
      <c r="F117" s="172" t="s">
        <v>670</v>
      </c>
      <c r="G117" s="168">
        <v>2075</v>
      </c>
      <c r="H117" s="143">
        <v>99</v>
      </c>
      <c r="I117" s="143">
        <v>-1</v>
      </c>
      <c r="J117" s="143">
        <v>0</v>
      </c>
      <c r="K117" s="143">
        <v>0</v>
      </c>
      <c r="L117" s="137">
        <v>512208011</v>
      </c>
      <c r="M117" s="165">
        <v>100308001</v>
      </c>
      <c r="N117" s="209">
        <v>1</v>
      </c>
      <c r="O117" s="160">
        <v>1</v>
      </c>
      <c r="P117" s="137">
        <v>0</v>
      </c>
      <c r="Q117" s="137">
        <v>0</v>
      </c>
      <c r="R117" s="137">
        <v>0</v>
      </c>
      <c r="S117" s="137">
        <v>0</v>
      </c>
      <c r="T117" s="137">
        <v>0</v>
      </c>
      <c r="U117" s="137">
        <v>0</v>
      </c>
      <c r="V117" s="137" t="s">
        <v>671</v>
      </c>
      <c r="W117" s="142">
        <v>0</v>
      </c>
      <c r="X117" s="142">
        <v>0</v>
      </c>
    </row>
    <row r="118" spans="1:24" ht="16.5" customHeight="1" x14ac:dyDescent="0.3">
      <c r="A118" s="165" t="b">
        <v>1</v>
      </c>
      <c r="B118" s="169" t="s">
        <v>779</v>
      </c>
      <c r="C118" s="165">
        <v>100308002</v>
      </c>
      <c r="D118" s="145">
        <v>0</v>
      </c>
      <c r="E118" s="145">
        <v>0</v>
      </c>
      <c r="F118" s="172" t="s">
        <v>670</v>
      </c>
      <c r="G118" s="168">
        <v>2076</v>
      </c>
      <c r="H118" s="143">
        <v>99</v>
      </c>
      <c r="I118" s="143">
        <v>-1</v>
      </c>
      <c r="J118" s="143">
        <v>0</v>
      </c>
      <c r="K118" s="143">
        <v>0</v>
      </c>
      <c r="L118" s="137">
        <v>512208012</v>
      </c>
      <c r="M118" s="165">
        <v>100308002</v>
      </c>
      <c r="N118" s="209">
        <v>1</v>
      </c>
      <c r="O118" s="160">
        <v>1</v>
      </c>
      <c r="P118" s="137">
        <v>0</v>
      </c>
      <c r="Q118" s="137">
        <v>0</v>
      </c>
      <c r="R118" s="137">
        <v>0</v>
      </c>
      <c r="S118" s="137">
        <v>0</v>
      </c>
      <c r="T118" s="137">
        <v>0</v>
      </c>
      <c r="U118" s="137">
        <v>0</v>
      </c>
      <c r="V118" s="137" t="s">
        <v>671</v>
      </c>
      <c r="W118" s="142">
        <v>0</v>
      </c>
      <c r="X118" s="142">
        <v>0</v>
      </c>
    </row>
    <row r="119" spans="1:24" ht="16.5" customHeight="1" x14ac:dyDescent="0.3">
      <c r="A119" s="165" t="b">
        <v>1</v>
      </c>
      <c r="B119" s="169" t="s">
        <v>780</v>
      </c>
      <c r="C119" s="165">
        <v>100308003</v>
      </c>
      <c r="D119" s="145">
        <v>0</v>
      </c>
      <c r="E119" s="145">
        <v>0</v>
      </c>
      <c r="F119" s="172" t="s">
        <v>670</v>
      </c>
      <c r="G119" s="168">
        <v>2077</v>
      </c>
      <c r="H119" s="143">
        <v>99</v>
      </c>
      <c r="I119" s="143">
        <v>-1</v>
      </c>
      <c r="J119" s="143">
        <v>0</v>
      </c>
      <c r="K119" s="143">
        <v>0</v>
      </c>
      <c r="L119" s="137">
        <v>512208013</v>
      </c>
      <c r="M119" s="165">
        <v>100308003</v>
      </c>
      <c r="N119" s="209">
        <v>1</v>
      </c>
      <c r="O119" s="160">
        <v>1</v>
      </c>
      <c r="P119" s="137">
        <v>0</v>
      </c>
      <c r="Q119" s="137">
        <v>0</v>
      </c>
      <c r="R119" s="137">
        <v>0</v>
      </c>
      <c r="S119" s="137">
        <v>0</v>
      </c>
      <c r="T119" s="137">
        <v>0</v>
      </c>
      <c r="U119" s="137">
        <v>0</v>
      </c>
      <c r="V119" s="137" t="s">
        <v>671</v>
      </c>
      <c r="W119" s="142">
        <v>0</v>
      </c>
      <c r="X119" s="142">
        <v>0</v>
      </c>
    </row>
    <row r="120" spans="1:24" ht="16.5" customHeight="1" x14ac:dyDescent="0.3">
      <c r="A120" s="165" t="b">
        <v>1</v>
      </c>
      <c r="B120" s="169" t="s">
        <v>781</v>
      </c>
      <c r="C120" s="165">
        <v>100308004</v>
      </c>
      <c r="D120" s="145">
        <v>0</v>
      </c>
      <c r="E120" s="145">
        <v>0</v>
      </c>
      <c r="F120" s="172" t="s">
        <v>670</v>
      </c>
      <c r="G120" s="168">
        <v>2077</v>
      </c>
      <c r="H120" s="143">
        <v>99</v>
      </c>
      <c r="I120" s="143">
        <v>-1</v>
      </c>
      <c r="J120" s="143">
        <v>0</v>
      </c>
      <c r="K120" s="143">
        <v>0</v>
      </c>
      <c r="L120" s="137">
        <v>512208014</v>
      </c>
      <c r="M120" s="165">
        <v>100308004</v>
      </c>
      <c r="N120" s="209">
        <v>1</v>
      </c>
      <c r="O120" s="160">
        <v>1</v>
      </c>
      <c r="P120" s="137">
        <v>0</v>
      </c>
      <c r="Q120" s="137">
        <v>0</v>
      </c>
      <c r="R120" s="137">
        <v>0</v>
      </c>
      <c r="S120" s="137">
        <v>0</v>
      </c>
      <c r="T120" s="137">
        <v>0</v>
      </c>
      <c r="U120" s="137">
        <v>0</v>
      </c>
      <c r="V120" s="137" t="s">
        <v>671</v>
      </c>
      <c r="W120" s="142">
        <v>0</v>
      </c>
      <c r="X120" s="142">
        <v>0</v>
      </c>
    </row>
    <row r="121" spans="1:24" ht="16.5" customHeight="1" x14ac:dyDescent="0.3">
      <c r="A121" s="165" t="b">
        <v>1</v>
      </c>
      <c r="B121" s="169" t="s">
        <v>782</v>
      </c>
      <c r="C121" s="165">
        <v>100308005</v>
      </c>
      <c r="D121" s="145">
        <v>0</v>
      </c>
      <c r="E121" s="145">
        <v>0</v>
      </c>
      <c r="F121" s="172" t="s">
        <v>670</v>
      </c>
      <c r="G121" s="168">
        <v>2077</v>
      </c>
      <c r="H121" s="143">
        <v>99</v>
      </c>
      <c r="I121" s="143">
        <v>-1</v>
      </c>
      <c r="J121" s="143">
        <v>0</v>
      </c>
      <c r="K121" s="143">
        <v>0</v>
      </c>
      <c r="L121" s="137">
        <v>512208015</v>
      </c>
      <c r="M121" s="165">
        <v>100308005</v>
      </c>
      <c r="N121" s="209">
        <v>1</v>
      </c>
      <c r="O121" s="160">
        <v>1</v>
      </c>
      <c r="P121" s="137">
        <v>0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 t="s">
        <v>671</v>
      </c>
      <c r="W121" s="142">
        <v>0</v>
      </c>
      <c r="X121" s="142">
        <v>0</v>
      </c>
    </row>
    <row r="122" spans="1:24" ht="16.5" customHeight="1" x14ac:dyDescent="0.3">
      <c r="A122" s="186" t="b">
        <v>1</v>
      </c>
      <c r="B122" s="187" t="s">
        <v>783</v>
      </c>
      <c r="C122" s="186">
        <v>100701001</v>
      </c>
      <c r="D122" s="186">
        <v>0</v>
      </c>
      <c r="E122" s="186">
        <v>0</v>
      </c>
      <c r="F122" s="186" t="s">
        <v>670</v>
      </c>
      <c r="G122" s="186">
        <v>2001</v>
      </c>
      <c r="H122" s="186">
        <v>99</v>
      </c>
      <c r="I122" s="186">
        <v>-1</v>
      </c>
      <c r="J122" s="186">
        <v>0</v>
      </c>
      <c r="K122" s="186">
        <v>0</v>
      </c>
      <c r="L122" s="186">
        <v>514000001</v>
      </c>
      <c r="M122" s="186">
        <v>100701001</v>
      </c>
      <c r="N122" s="209">
        <v>1</v>
      </c>
      <c r="O122" s="186">
        <v>1</v>
      </c>
      <c r="P122" s="186">
        <v>0</v>
      </c>
      <c r="Q122" s="186">
        <v>0</v>
      </c>
      <c r="R122" s="186">
        <v>0</v>
      </c>
      <c r="S122" s="186">
        <v>0</v>
      </c>
      <c r="T122" s="186">
        <v>0</v>
      </c>
      <c r="U122" s="186">
        <v>0</v>
      </c>
      <c r="V122" s="186" t="s">
        <v>671</v>
      </c>
      <c r="W122" s="186">
        <v>0</v>
      </c>
      <c r="X122" s="186">
        <v>0</v>
      </c>
    </row>
    <row r="123" spans="1:24" ht="16.5" customHeight="1" x14ac:dyDescent="0.3">
      <c r="A123" s="186" t="b">
        <v>1</v>
      </c>
      <c r="B123" s="187" t="s">
        <v>784</v>
      </c>
      <c r="C123" s="186">
        <v>100701002</v>
      </c>
      <c r="D123" s="186">
        <v>0</v>
      </c>
      <c r="E123" s="186">
        <v>0</v>
      </c>
      <c r="F123" s="186" t="s">
        <v>670</v>
      </c>
      <c r="G123" s="186">
        <v>2007</v>
      </c>
      <c r="H123" s="186">
        <v>99</v>
      </c>
      <c r="I123" s="186">
        <v>-1</v>
      </c>
      <c r="J123" s="186">
        <v>0</v>
      </c>
      <c r="K123" s="186">
        <v>0</v>
      </c>
      <c r="L123" s="186">
        <v>514000002</v>
      </c>
      <c r="M123" s="186">
        <v>100701002</v>
      </c>
      <c r="N123" s="209">
        <v>1</v>
      </c>
      <c r="O123" s="186">
        <v>1</v>
      </c>
      <c r="P123" s="186">
        <v>0</v>
      </c>
      <c r="Q123" s="186">
        <v>0</v>
      </c>
      <c r="R123" s="186">
        <v>0</v>
      </c>
      <c r="S123" s="186">
        <v>0</v>
      </c>
      <c r="T123" s="186">
        <v>0</v>
      </c>
      <c r="U123" s="186">
        <v>0</v>
      </c>
      <c r="V123" s="186" t="s">
        <v>671</v>
      </c>
      <c r="W123" s="186">
        <v>0</v>
      </c>
      <c r="X123" s="186">
        <v>0</v>
      </c>
    </row>
    <row r="124" spans="1:24" ht="16.5" customHeight="1" x14ac:dyDescent="0.3">
      <c r="A124" s="186" t="b">
        <v>1</v>
      </c>
      <c r="B124" s="187" t="s">
        <v>785</v>
      </c>
      <c r="C124" s="186">
        <v>100701003</v>
      </c>
      <c r="D124" s="186">
        <v>0</v>
      </c>
      <c r="E124" s="186">
        <v>0</v>
      </c>
      <c r="F124" s="186" t="s">
        <v>670</v>
      </c>
      <c r="G124" s="186">
        <v>2020</v>
      </c>
      <c r="H124" s="186">
        <v>99</v>
      </c>
      <c r="I124" s="186">
        <v>-1</v>
      </c>
      <c r="J124" s="186">
        <v>0</v>
      </c>
      <c r="K124" s="186">
        <v>0</v>
      </c>
      <c r="L124" s="186">
        <v>514000003</v>
      </c>
      <c r="M124" s="186">
        <v>100701003</v>
      </c>
      <c r="N124" s="209">
        <v>1</v>
      </c>
      <c r="O124" s="186">
        <v>1</v>
      </c>
      <c r="P124" s="186">
        <v>0</v>
      </c>
      <c r="Q124" s="186">
        <v>0</v>
      </c>
      <c r="R124" s="186">
        <v>0</v>
      </c>
      <c r="S124" s="186">
        <v>0</v>
      </c>
      <c r="T124" s="186">
        <v>0</v>
      </c>
      <c r="U124" s="186">
        <v>0</v>
      </c>
      <c r="V124" s="186" t="s">
        <v>671</v>
      </c>
      <c r="W124" s="186">
        <v>0</v>
      </c>
      <c r="X124" s="186">
        <v>0</v>
      </c>
    </row>
    <row r="125" spans="1:24" ht="16.5" customHeight="1" x14ac:dyDescent="0.3">
      <c r="A125" s="186" t="b">
        <v>1</v>
      </c>
      <c r="B125" s="187" t="s">
        <v>786</v>
      </c>
      <c r="C125" s="186">
        <v>100701004</v>
      </c>
      <c r="D125" s="186">
        <v>0</v>
      </c>
      <c r="E125" s="186">
        <v>0</v>
      </c>
      <c r="F125" s="186" t="s">
        <v>670</v>
      </c>
      <c r="G125" s="186">
        <v>2018</v>
      </c>
      <c r="H125" s="186">
        <v>99</v>
      </c>
      <c r="I125" s="186">
        <v>-1</v>
      </c>
      <c r="J125" s="186">
        <v>0</v>
      </c>
      <c r="K125" s="186">
        <v>0</v>
      </c>
      <c r="L125" s="186">
        <v>514000004</v>
      </c>
      <c r="M125" s="186">
        <v>100701004</v>
      </c>
      <c r="N125" s="209">
        <v>1</v>
      </c>
      <c r="O125" s="186">
        <v>1</v>
      </c>
      <c r="P125" s="186">
        <v>0</v>
      </c>
      <c r="Q125" s="186">
        <v>0</v>
      </c>
      <c r="R125" s="186">
        <v>0</v>
      </c>
      <c r="S125" s="186">
        <v>0</v>
      </c>
      <c r="T125" s="186">
        <v>0</v>
      </c>
      <c r="U125" s="186">
        <v>0</v>
      </c>
      <c r="V125" s="186" t="s">
        <v>671</v>
      </c>
      <c r="W125" s="186">
        <v>0</v>
      </c>
      <c r="X125" s="186">
        <v>0</v>
      </c>
    </row>
    <row r="126" spans="1:24" ht="16.5" customHeight="1" x14ac:dyDescent="0.3">
      <c r="A126" s="186" t="b">
        <v>1</v>
      </c>
      <c r="B126" s="187" t="s">
        <v>787</v>
      </c>
      <c r="C126" s="186">
        <v>100701005</v>
      </c>
      <c r="D126" s="186">
        <v>0</v>
      </c>
      <c r="E126" s="186">
        <v>0</v>
      </c>
      <c r="F126" s="186" t="s">
        <v>670</v>
      </c>
      <c r="G126" s="186">
        <v>2031</v>
      </c>
      <c r="H126" s="186">
        <v>99</v>
      </c>
      <c r="I126" s="186">
        <v>-1</v>
      </c>
      <c r="J126" s="186">
        <v>0</v>
      </c>
      <c r="K126" s="186">
        <v>0</v>
      </c>
      <c r="L126" s="186">
        <v>514000005</v>
      </c>
      <c r="M126" s="186">
        <v>100701005</v>
      </c>
      <c r="N126" s="209">
        <v>1</v>
      </c>
      <c r="O126" s="186">
        <v>1</v>
      </c>
      <c r="P126" s="186">
        <v>0</v>
      </c>
      <c r="Q126" s="186">
        <v>0</v>
      </c>
      <c r="R126" s="186">
        <v>0</v>
      </c>
      <c r="S126" s="186">
        <v>0</v>
      </c>
      <c r="T126" s="186">
        <v>0</v>
      </c>
      <c r="U126" s="186">
        <v>0</v>
      </c>
      <c r="V126" s="186" t="s">
        <v>671</v>
      </c>
      <c r="W126" s="186">
        <v>0</v>
      </c>
      <c r="X126" s="186">
        <v>0</v>
      </c>
    </row>
    <row r="127" spans="1:24" ht="16.5" customHeight="1" x14ac:dyDescent="0.3">
      <c r="A127" s="186" t="b">
        <v>1</v>
      </c>
      <c r="B127" s="187" t="s">
        <v>788</v>
      </c>
      <c r="C127" s="186">
        <v>100701006</v>
      </c>
      <c r="D127" s="186">
        <v>0</v>
      </c>
      <c r="E127" s="186">
        <v>0</v>
      </c>
      <c r="F127" s="186" t="s">
        <v>670</v>
      </c>
      <c r="G127" s="186">
        <v>2032</v>
      </c>
      <c r="H127" s="186">
        <v>99</v>
      </c>
      <c r="I127" s="186">
        <v>-1</v>
      </c>
      <c r="J127" s="186">
        <v>0</v>
      </c>
      <c r="K127" s="186">
        <v>0</v>
      </c>
      <c r="L127" s="186">
        <v>514000006</v>
      </c>
      <c r="M127" s="186">
        <v>100701006</v>
      </c>
      <c r="N127" s="209">
        <v>1</v>
      </c>
      <c r="O127" s="186">
        <v>1</v>
      </c>
      <c r="P127" s="186">
        <v>0</v>
      </c>
      <c r="Q127" s="186">
        <v>0</v>
      </c>
      <c r="R127" s="186">
        <v>0</v>
      </c>
      <c r="S127" s="186">
        <v>0</v>
      </c>
      <c r="T127" s="186">
        <v>0</v>
      </c>
      <c r="U127" s="186">
        <v>0</v>
      </c>
      <c r="V127" s="186" t="s">
        <v>671</v>
      </c>
      <c r="W127" s="186">
        <v>0</v>
      </c>
      <c r="X127" s="186">
        <v>0</v>
      </c>
    </row>
    <row r="128" spans="1:24" ht="16.5" customHeight="1" x14ac:dyDescent="0.3">
      <c r="A128" s="188" t="b">
        <v>1</v>
      </c>
      <c r="B128" s="189" t="s">
        <v>789</v>
      </c>
      <c r="C128" s="188">
        <v>100702001</v>
      </c>
      <c r="D128" s="188">
        <v>0</v>
      </c>
      <c r="E128" s="188">
        <v>0</v>
      </c>
      <c r="F128" s="188" t="s">
        <v>670</v>
      </c>
      <c r="G128" s="188">
        <v>2078</v>
      </c>
      <c r="H128" s="188">
        <v>99</v>
      </c>
      <c r="I128" s="188">
        <v>-1</v>
      </c>
      <c r="J128" s="188">
        <v>0</v>
      </c>
      <c r="K128" s="188">
        <v>0</v>
      </c>
      <c r="L128" s="188">
        <v>514000007</v>
      </c>
      <c r="M128" s="188">
        <v>100702001</v>
      </c>
      <c r="N128" s="209">
        <v>1</v>
      </c>
      <c r="O128" s="188">
        <v>1</v>
      </c>
      <c r="P128" s="188">
        <v>0</v>
      </c>
      <c r="Q128" s="188">
        <v>0</v>
      </c>
      <c r="R128" s="188">
        <v>0</v>
      </c>
      <c r="S128" s="188">
        <v>0</v>
      </c>
      <c r="T128" s="188">
        <v>0</v>
      </c>
      <c r="U128" s="188">
        <v>0</v>
      </c>
      <c r="V128" s="188" t="s">
        <v>671</v>
      </c>
      <c r="W128" s="188">
        <v>0</v>
      </c>
      <c r="X128" s="188">
        <v>0</v>
      </c>
    </row>
    <row r="129" spans="1:24" ht="16.5" customHeight="1" x14ac:dyDescent="0.3">
      <c r="A129" s="188" t="b">
        <v>1</v>
      </c>
      <c r="B129" s="189" t="s">
        <v>790</v>
      </c>
      <c r="C129" s="188">
        <v>100702002</v>
      </c>
      <c r="D129" s="188">
        <v>0</v>
      </c>
      <c r="E129" s="188">
        <v>0</v>
      </c>
      <c r="F129" s="188" t="s">
        <v>670</v>
      </c>
      <c r="G129" s="188">
        <v>2021</v>
      </c>
      <c r="H129" s="188">
        <v>99</v>
      </c>
      <c r="I129" s="188">
        <v>-1</v>
      </c>
      <c r="J129" s="188">
        <v>0</v>
      </c>
      <c r="K129" s="188">
        <v>0</v>
      </c>
      <c r="L129" s="188">
        <v>514000008</v>
      </c>
      <c r="M129" s="188">
        <v>100702002</v>
      </c>
      <c r="N129" s="209">
        <v>1</v>
      </c>
      <c r="O129" s="188">
        <v>1</v>
      </c>
      <c r="P129" s="188">
        <v>0</v>
      </c>
      <c r="Q129" s="188">
        <v>0</v>
      </c>
      <c r="R129" s="188">
        <v>0</v>
      </c>
      <c r="S129" s="188">
        <v>0</v>
      </c>
      <c r="T129" s="188">
        <v>0</v>
      </c>
      <c r="U129" s="188">
        <v>0</v>
      </c>
      <c r="V129" s="188" t="s">
        <v>671</v>
      </c>
      <c r="W129" s="188">
        <v>0</v>
      </c>
      <c r="X129" s="188">
        <v>0</v>
      </c>
    </row>
    <row r="130" spans="1:24" ht="16.5" customHeight="1" x14ac:dyDescent="0.3">
      <c r="A130" s="188" t="b">
        <v>1</v>
      </c>
      <c r="B130" s="189" t="s">
        <v>791</v>
      </c>
      <c r="C130" s="188">
        <v>100702003</v>
      </c>
      <c r="D130" s="188">
        <v>0</v>
      </c>
      <c r="E130" s="188">
        <v>0</v>
      </c>
      <c r="F130" s="188" t="s">
        <v>670</v>
      </c>
      <c r="G130" s="188">
        <v>2033</v>
      </c>
      <c r="H130" s="188">
        <v>99</v>
      </c>
      <c r="I130" s="188">
        <v>-1</v>
      </c>
      <c r="J130" s="188">
        <v>0</v>
      </c>
      <c r="K130" s="188">
        <v>0</v>
      </c>
      <c r="L130" s="188">
        <v>514000009</v>
      </c>
      <c r="M130" s="188">
        <v>100702003</v>
      </c>
      <c r="N130" s="209">
        <v>1</v>
      </c>
      <c r="O130" s="188">
        <v>1</v>
      </c>
      <c r="P130" s="188">
        <v>0</v>
      </c>
      <c r="Q130" s="188">
        <v>0</v>
      </c>
      <c r="R130" s="188">
        <v>0</v>
      </c>
      <c r="S130" s="188">
        <v>0</v>
      </c>
      <c r="T130" s="188">
        <v>0</v>
      </c>
      <c r="U130" s="188">
        <v>0</v>
      </c>
      <c r="V130" s="188" t="s">
        <v>671</v>
      </c>
      <c r="W130" s="188">
        <v>0</v>
      </c>
      <c r="X130" s="188">
        <v>0</v>
      </c>
    </row>
    <row r="131" spans="1:24" ht="16.5" customHeight="1" x14ac:dyDescent="0.3">
      <c r="A131" s="188" t="b">
        <v>1</v>
      </c>
      <c r="B131" s="189" t="s">
        <v>792</v>
      </c>
      <c r="C131" s="188">
        <v>100702004</v>
      </c>
      <c r="D131" s="188">
        <v>0</v>
      </c>
      <c r="E131" s="188">
        <v>0</v>
      </c>
      <c r="F131" s="188" t="s">
        <v>670</v>
      </c>
      <c r="G131" s="188">
        <v>2041</v>
      </c>
      <c r="H131" s="188">
        <v>99</v>
      </c>
      <c r="I131" s="188">
        <v>-1</v>
      </c>
      <c r="J131" s="188">
        <v>0</v>
      </c>
      <c r="K131" s="188">
        <v>0</v>
      </c>
      <c r="L131" s="188">
        <v>514000010</v>
      </c>
      <c r="M131" s="188">
        <v>100702004</v>
      </c>
      <c r="N131" s="209">
        <v>1</v>
      </c>
      <c r="O131" s="188">
        <v>1</v>
      </c>
      <c r="P131" s="188">
        <v>0</v>
      </c>
      <c r="Q131" s="188">
        <v>0</v>
      </c>
      <c r="R131" s="188">
        <v>0</v>
      </c>
      <c r="S131" s="188">
        <v>0</v>
      </c>
      <c r="T131" s="188">
        <v>0</v>
      </c>
      <c r="U131" s="188">
        <v>0</v>
      </c>
      <c r="V131" s="188" t="s">
        <v>671</v>
      </c>
      <c r="W131" s="188">
        <v>0</v>
      </c>
      <c r="X131" s="188">
        <v>0</v>
      </c>
    </row>
    <row r="132" spans="1:24" ht="16.5" customHeight="1" x14ac:dyDescent="0.3">
      <c r="A132" s="188" t="b">
        <v>1</v>
      </c>
      <c r="B132" s="189" t="s">
        <v>793</v>
      </c>
      <c r="C132" s="188">
        <v>100702005</v>
      </c>
      <c r="D132" s="188">
        <v>0</v>
      </c>
      <c r="E132" s="188">
        <v>0</v>
      </c>
      <c r="F132" s="188" t="s">
        <v>670</v>
      </c>
      <c r="G132" s="188">
        <v>2045</v>
      </c>
      <c r="H132" s="188">
        <v>99</v>
      </c>
      <c r="I132" s="188">
        <v>-1</v>
      </c>
      <c r="J132" s="188">
        <v>0</v>
      </c>
      <c r="K132" s="188">
        <v>0</v>
      </c>
      <c r="L132" s="188">
        <v>514000011</v>
      </c>
      <c r="M132" s="188">
        <v>100702005</v>
      </c>
      <c r="N132" s="209">
        <v>1</v>
      </c>
      <c r="O132" s="188">
        <v>1</v>
      </c>
      <c r="P132" s="188">
        <v>0</v>
      </c>
      <c r="Q132" s="188">
        <v>0</v>
      </c>
      <c r="R132" s="188">
        <v>0</v>
      </c>
      <c r="S132" s="188">
        <v>0</v>
      </c>
      <c r="T132" s="188">
        <v>0</v>
      </c>
      <c r="U132" s="188">
        <v>0</v>
      </c>
      <c r="V132" s="188" t="s">
        <v>671</v>
      </c>
      <c r="W132" s="188">
        <v>0</v>
      </c>
      <c r="X132" s="188">
        <v>0</v>
      </c>
    </row>
    <row r="133" spans="1:24" ht="16.5" customHeight="1" x14ac:dyDescent="0.3">
      <c r="A133" s="188" t="b">
        <v>1</v>
      </c>
      <c r="B133" s="189" t="s">
        <v>794</v>
      </c>
      <c r="C133" s="188">
        <v>100702006</v>
      </c>
      <c r="D133" s="188">
        <v>0</v>
      </c>
      <c r="E133" s="188">
        <v>0</v>
      </c>
      <c r="F133" s="188" t="s">
        <v>670</v>
      </c>
      <c r="G133" s="188">
        <v>2078</v>
      </c>
      <c r="H133" s="188">
        <v>99</v>
      </c>
      <c r="I133" s="188">
        <v>-1</v>
      </c>
      <c r="J133" s="188">
        <v>0</v>
      </c>
      <c r="K133" s="188">
        <v>0</v>
      </c>
      <c r="L133" s="188">
        <v>514000012</v>
      </c>
      <c r="M133" s="188">
        <v>100702006</v>
      </c>
      <c r="N133" s="209">
        <v>1</v>
      </c>
      <c r="O133" s="188">
        <v>1</v>
      </c>
      <c r="P133" s="188">
        <v>0</v>
      </c>
      <c r="Q133" s="188">
        <v>0</v>
      </c>
      <c r="R133" s="188">
        <v>0</v>
      </c>
      <c r="S133" s="188">
        <v>0</v>
      </c>
      <c r="T133" s="188">
        <v>0</v>
      </c>
      <c r="U133" s="188">
        <v>0</v>
      </c>
      <c r="V133" s="188" t="s">
        <v>671</v>
      </c>
      <c r="W133" s="188">
        <v>0</v>
      </c>
      <c r="X133" s="188">
        <v>0</v>
      </c>
    </row>
    <row r="134" spans="1:24" ht="16.5" customHeight="1" x14ac:dyDescent="0.3">
      <c r="A134" s="186" t="b">
        <v>1</v>
      </c>
      <c r="B134" s="187" t="s">
        <v>795</v>
      </c>
      <c r="C134" s="186">
        <v>100703001</v>
      </c>
      <c r="D134" s="186">
        <v>0</v>
      </c>
      <c r="E134" s="186">
        <v>0</v>
      </c>
      <c r="F134" s="186" t="s">
        <v>670</v>
      </c>
      <c r="G134" s="186">
        <v>2059</v>
      </c>
      <c r="H134" s="186">
        <v>99</v>
      </c>
      <c r="I134" s="186">
        <v>-1</v>
      </c>
      <c r="J134" s="186">
        <v>0</v>
      </c>
      <c r="K134" s="186">
        <v>0</v>
      </c>
      <c r="L134" s="186">
        <v>514000013</v>
      </c>
      <c r="M134" s="186">
        <v>100703001</v>
      </c>
      <c r="N134" s="209">
        <v>1</v>
      </c>
      <c r="O134" s="186">
        <v>1</v>
      </c>
      <c r="P134" s="186">
        <v>0</v>
      </c>
      <c r="Q134" s="186">
        <v>0</v>
      </c>
      <c r="R134" s="186">
        <v>0</v>
      </c>
      <c r="S134" s="186">
        <v>0</v>
      </c>
      <c r="T134" s="186">
        <v>0</v>
      </c>
      <c r="U134" s="186">
        <v>0</v>
      </c>
      <c r="V134" s="186" t="s">
        <v>671</v>
      </c>
      <c r="W134" s="186">
        <v>0</v>
      </c>
      <c r="X134" s="186">
        <v>0</v>
      </c>
    </row>
    <row r="135" spans="1:24" ht="16.5" customHeight="1" x14ac:dyDescent="0.3">
      <c r="A135" s="186" t="b">
        <v>1</v>
      </c>
      <c r="B135" s="187" t="s">
        <v>796</v>
      </c>
      <c r="C135" s="186">
        <v>100703002</v>
      </c>
      <c r="D135" s="186">
        <v>0</v>
      </c>
      <c r="E135" s="186">
        <v>0</v>
      </c>
      <c r="F135" s="186" t="s">
        <v>670</v>
      </c>
      <c r="G135" s="186">
        <v>2066</v>
      </c>
      <c r="H135" s="186">
        <v>99</v>
      </c>
      <c r="I135" s="186">
        <v>-1</v>
      </c>
      <c r="J135" s="186">
        <v>0</v>
      </c>
      <c r="K135" s="186">
        <v>0</v>
      </c>
      <c r="L135" s="186">
        <v>514000014</v>
      </c>
      <c r="M135" s="186">
        <v>100703002</v>
      </c>
      <c r="N135" s="209">
        <v>1</v>
      </c>
      <c r="O135" s="186">
        <v>1</v>
      </c>
      <c r="P135" s="186">
        <v>0</v>
      </c>
      <c r="Q135" s="186">
        <v>0</v>
      </c>
      <c r="R135" s="186">
        <v>0</v>
      </c>
      <c r="S135" s="186">
        <v>0</v>
      </c>
      <c r="T135" s="186">
        <v>0</v>
      </c>
      <c r="U135" s="186">
        <v>0</v>
      </c>
      <c r="V135" s="186" t="s">
        <v>671</v>
      </c>
      <c r="W135" s="186">
        <v>0</v>
      </c>
      <c r="X135" s="186">
        <v>0</v>
      </c>
    </row>
    <row r="136" spans="1:24" ht="16.5" customHeight="1" x14ac:dyDescent="0.3">
      <c r="A136" s="186" t="b">
        <v>1</v>
      </c>
      <c r="B136" s="187" t="s">
        <v>797</v>
      </c>
      <c r="C136" s="186">
        <v>100703003</v>
      </c>
      <c r="D136" s="186">
        <v>0</v>
      </c>
      <c r="E136" s="186">
        <v>0</v>
      </c>
      <c r="F136" s="186" t="s">
        <v>670</v>
      </c>
      <c r="G136" s="186">
        <v>2073</v>
      </c>
      <c r="H136" s="186">
        <v>99</v>
      </c>
      <c r="I136" s="186">
        <v>-1</v>
      </c>
      <c r="J136" s="186">
        <v>0</v>
      </c>
      <c r="K136" s="186">
        <v>0</v>
      </c>
      <c r="L136" s="186">
        <v>514000015</v>
      </c>
      <c r="M136" s="186">
        <v>100703003</v>
      </c>
      <c r="N136" s="209">
        <v>1</v>
      </c>
      <c r="O136" s="186">
        <v>1</v>
      </c>
      <c r="P136" s="186">
        <v>0</v>
      </c>
      <c r="Q136" s="186">
        <v>0</v>
      </c>
      <c r="R136" s="186">
        <v>0</v>
      </c>
      <c r="S136" s="186">
        <v>0</v>
      </c>
      <c r="T136" s="186">
        <v>0</v>
      </c>
      <c r="U136" s="186">
        <v>0</v>
      </c>
      <c r="V136" s="186" t="s">
        <v>671</v>
      </c>
      <c r="W136" s="186">
        <v>0</v>
      </c>
      <c r="X136" s="186">
        <v>0</v>
      </c>
    </row>
    <row r="137" spans="1:24" ht="16.5" customHeight="1" x14ac:dyDescent="0.3">
      <c r="A137" s="186" t="b">
        <v>1</v>
      </c>
      <c r="B137" s="187" t="s">
        <v>798</v>
      </c>
      <c r="C137" s="186">
        <v>100703004</v>
      </c>
      <c r="D137" s="186">
        <v>0</v>
      </c>
      <c r="E137" s="186">
        <v>0</v>
      </c>
      <c r="F137" s="186" t="s">
        <v>670</v>
      </c>
      <c r="G137" s="186">
        <v>2078</v>
      </c>
      <c r="H137" s="186">
        <v>99</v>
      </c>
      <c r="I137" s="186">
        <v>-1</v>
      </c>
      <c r="J137" s="186">
        <v>0</v>
      </c>
      <c r="K137" s="186">
        <v>0</v>
      </c>
      <c r="L137" s="186">
        <v>514000016</v>
      </c>
      <c r="M137" s="186">
        <v>100703004</v>
      </c>
      <c r="N137" s="209">
        <v>1</v>
      </c>
      <c r="O137" s="186">
        <v>1</v>
      </c>
      <c r="P137" s="186">
        <v>0</v>
      </c>
      <c r="Q137" s="186">
        <v>0</v>
      </c>
      <c r="R137" s="186">
        <v>0</v>
      </c>
      <c r="S137" s="186">
        <v>0</v>
      </c>
      <c r="T137" s="186">
        <v>0</v>
      </c>
      <c r="U137" s="186">
        <v>0</v>
      </c>
      <c r="V137" s="186" t="s">
        <v>671</v>
      </c>
      <c r="W137" s="186">
        <v>0</v>
      </c>
      <c r="X137" s="186">
        <v>0</v>
      </c>
    </row>
    <row r="138" spans="1:24" ht="16.5" customHeight="1" x14ac:dyDescent="0.3">
      <c r="A138" s="190" t="b">
        <v>0</v>
      </c>
      <c r="B138" s="191" t="s">
        <v>799</v>
      </c>
      <c r="C138" s="190">
        <v>100703005</v>
      </c>
      <c r="D138" s="190">
        <v>0</v>
      </c>
      <c r="E138" s="190">
        <v>0</v>
      </c>
      <c r="F138" s="190" t="s">
        <v>670</v>
      </c>
      <c r="G138" s="190">
        <v>2011</v>
      </c>
      <c r="H138" s="190">
        <v>99</v>
      </c>
      <c r="I138" s="190">
        <v>-1</v>
      </c>
      <c r="J138" s="190">
        <v>0</v>
      </c>
      <c r="K138" s="190">
        <v>0</v>
      </c>
      <c r="L138" s="190">
        <v>512301010</v>
      </c>
      <c r="M138" s="190">
        <v>100703005</v>
      </c>
      <c r="N138" s="209">
        <v>1</v>
      </c>
      <c r="O138" s="190">
        <v>1</v>
      </c>
      <c r="P138" s="190">
        <v>0</v>
      </c>
      <c r="Q138" s="190">
        <v>0</v>
      </c>
      <c r="R138" s="190">
        <v>0</v>
      </c>
      <c r="S138" s="190">
        <v>0</v>
      </c>
      <c r="T138" s="190">
        <v>0</v>
      </c>
      <c r="U138" s="190">
        <v>0</v>
      </c>
      <c r="V138" s="190" t="s">
        <v>671</v>
      </c>
      <c r="W138" s="190">
        <v>0</v>
      </c>
      <c r="X138" s="190">
        <v>0</v>
      </c>
    </row>
    <row r="139" spans="1:24" ht="16.5" customHeight="1" x14ac:dyDescent="0.3">
      <c r="A139" s="190" t="b">
        <v>0</v>
      </c>
      <c r="B139" s="191" t="s">
        <v>800</v>
      </c>
      <c r="C139" s="190">
        <v>100703006</v>
      </c>
      <c r="D139" s="190">
        <v>0</v>
      </c>
      <c r="E139" s="190">
        <v>0</v>
      </c>
      <c r="F139" s="190" t="s">
        <v>670</v>
      </c>
      <c r="G139" s="190">
        <v>2022</v>
      </c>
      <c r="H139" s="190">
        <v>99</v>
      </c>
      <c r="I139" s="190">
        <v>-1</v>
      </c>
      <c r="J139" s="190">
        <v>0</v>
      </c>
      <c r="K139" s="190">
        <v>0</v>
      </c>
      <c r="L139" s="190">
        <v>512102060</v>
      </c>
      <c r="M139" s="190">
        <v>100703006</v>
      </c>
      <c r="N139" s="209">
        <v>1</v>
      </c>
      <c r="O139" s="190">
        <v>1</v>
      </c>
      <c r="P139" s="190">
        <v>0</v>
      </c>
      <c r="Q139" s="190">
        <v>0</v>
      </c>
      <c r="R139" s="190">
        <v>0</v>
      </c>
      <c r="S139" s="190">
        <v>0</v>
      </c>
      <c r="T139" s="190">
        <v>0</v>
      </c>
      <c r="U139" s="190">
        <v>0</v>
      </c>
      <c r="V139" s="190" t="s">
        <v>671</v>
      </c>
      <c r="W139" s="190">
        <v>0</v>
      </c>
      <c r="X139" s="190">
        <v>0</v>
      </c>
    </row>
    <row r="140" spans="1:24" ht="16.5" customHeight="1" x14ac:dyDescent="0.3">
      <c r="A140" s="190" t="b">
        <v>0</v>
      </c>
      <c r="B140" s="191" t="s">
        <v>801</v>
      </c>
      <c r="C140" s="190">
        <v>100703007</v>
      </c>
      <c r="D140" s="190">
        <v>0</v>
      </c>
      <c r="E140" s="190">
        <v>0</v>
      </c>
      <c r="F140" s="190" t="s">
        <v>670</v>
      </c>
      <c r="G140" s="190">
        <v>2034</v>
      </c>
      <c r="H140" s="190">
        <v>99</v>
      </c>
      <c r="I140" s="190">
        <v>-1</v>
      </c>
      <c r="J140" s="190">
        <v>0</v>
      </c>
      <c r="K140" s="190">
        <v>0</v>
      </c>
      <c r="L140" s="190">
        <v>512303020</v>
      </c>
      <c r="M140" s="190">
        <v>100703007</v>
      </c>
      <c r="N140" s="209">
        <v>1</v>
      </c>
      <c r="O140" s="190">
        <v>1</v>
      </c>
      <c r="P140" s="190">
        <v>0</v>
      </c>
      <c r="Q140" s="190">
        <v>0</v>
      </c>
      <c r="R140" s="190">
        <v>0</v>
      </c>
      <c r="S140" s="190">
        <v>0</v>
      </c>
      <c r="T140" s="190">
        <v>0</v>
      </c>
      <c r="U140" s="190">
        <v>0</v>
      </c>
      <c r="V140" s="190" t="s">
        <v>671</v>
      </c>
      <c r="W140" s="190">
        <v>0</v>
      </c>
      <c r="X140" s="190">
        <v>0</v>
      </c>
    </row>
    <row r="141" spans="1:24" ht="16.5" customHeight="1" x14ac:dyDescent="0.3">
      <c r="A141" s="190" t="b">
        <v>0</v>
      </c>
      <c r="B141" s="191" t="s">
        <v>802</v>
      </c>
      <c r="C141" s="190">
        <v>100703008</v>
      </c>
      <c r="D141" s="190">
        <v>0</v>
      </c>
      <c r="E141" s="190">
        <v>0</v>
      </c>
      <c r="F141" s="190" t="s">
        <v>670</v>
      </c>
      <c r="G141" s="190">
        <v>2046</v>
      </c>
      <c r="H141" s="190">
        <v>99</v>
      </c>
      <c r="I141" s="190">
        <v>-1</v>
      </c>
      <c r="J141" s="190">
        <v>0</v>
      </c>
      <c r="K141" s="190">
        <v>0</v>
      </c>
      <c r="L141" s="190">
        <v>512304012</v>
      </c>
      <c r="M141" s="190">
        <v>100703008</v>
      </c>
      <c r="N141" s="209">
        <v>1</v>
      </c>
      <c r="O141" s="190">
        <v>1</v>
      </c>
      <c r="P141" s="190">
        <v>0</v>
      </c>
      <c r="Q141" s="190">
        <v>0</v>
      </c>
      <c r="R141" s="190">
        <v>0</v>
      </c>
      <c r="S141" s="190">
        <v>0</v>
      </c>
      <c r="T141" s="190">
        <v>0</v>
      </c>
      <c r="U141" s="190">
        <v>0</v>
      </c>
      <c r="V141" s="190" t="s">
        <v>671</v>
      </c>
      <c r="W141" s="190">
        <v>0</v>
      </c>
      <c r="X141" s="190">
        <v>0</v>
      </c>
    </row>
    <row r="142" spans="1:24" ht="16.5" customHeight="1" x14ac:dyDescent="0.3">
      <c r="A142" s="190" t="b">
        <v>0</v>
      </c>
      <c r="B142" s="191" t="s">
        <v>803</v>
      </c>
      <c r="C142" s="190">
        <v>100703009</v>
      </c>
      <c r="D142" s="190">
        <v>0</v>
      </c>
      <c r="E142" s="190">
        <v>0</v>
      </c>
      <c r="F142" s="190" t="s">
        <v>670</v>
      </c>
      <c r="G142" s="190">
        <v>2060</v>
      </c>
      <c r="H142" s="190">
        <v>99</v>
      </c>
      <c r="I142" s="190">
        <v>-1</v>
      </c>
      <c r="J142" s="190">
        <v>0</v>
      </c>
      <c r="K142" s="190">
        <v>0</v>
      </c>
      <c r="L142" s="190">
        <v>512105017</v>
      </c>
      <c r="M142" s="190">
        <v>100703009</v>
      </c>
      <c r="N142" s="209">
        <v>1</v>
      </c>
      <c r="O142" s="190">
        <v>1</v>
      </c>
      <c r="P142" s="190">
        <v>0</v>
      </c>
      <c r="Q142" s="190">
        <v>0</v>
      </c>
      <c r="R142" s="190">
        <v>0</v>
      </c>
      <c r="S142" s="190">
        <v>0</v>
      </c>
      <c r="T142" s="190">
        <v>0</v>
      </c>
      <c r="U142" s="190">
        <v>0</v>
      </c>
      <c r="V142" s="190" t="s">
        <v>671</v>
      </c>
      <c r="W142" s="190">
        <v>0</v>
      </c>
      <c r="X142" s="190">
        <v>0</v>
      </c>
    </row>
    <row r="143" spans="1:24" ht="16.5" customHeight="1" x14ac:dyDescent="0.3">
      <c r="A143" s="190" t="b">
        <v>0</v>
      </c>
      <c r="B143" s="191" t="s">
        <v>804</v>
      </c>
      <c r="C143" s="190">
        <v>100703010</v>
      </c>
      <c r="D143" s="190">
        <v>0</v>
      </c>
      <c r="E143" s="190">
        <v>0</v>
      </c>
      <c r="F143" s="190" t="s">
        <v>670</v>
      </c>
      <c r="G143" s="190">
        <v>2067</v>
      </c>
      <c r="H143" s="190">
        <v>99</v>
      </c>
      <c r="I143" s="190">
        <v>-1</v>
      </c>
      <c r="J143" s="190">
        <v>0</v>
      </c>
      <c r="K143" s="190">
        <v>0</v>
      </c>
      <c r="L143" s="190">
        <v>512106017</v>
      </c>
      <c r="M143" s="190">
        <v>100703010</v>
      </c>
      <c r="N143" s="209">
        <v>1</v>
      </c>
      <c r="O143" s="190">
        <v>1</v>
      </c>
      <c r="P143" s="190">
        <v>0</v>
      </c>
      <c r="Q143" s="190">
        <v>0</v>
      </c>
      <c r="R143" s="190">
        <v>0</v>
      </c>
      <c r="S143" s="190">
        <v>0</v>
      </c>
      <c r="T143" s="190">
        <v>0</v>
      </c>
      <c r="U143" s="190">
        <v>0</v>
      </c>
      <c r="V143" s="190" t="s">
        <v>671</v>
      </c>
      <c r="W143" s="190">
        <v>0</v>
      </c>
      <c r="X143" s="190">
        <v>0</v>
      </c>
    </row>
    <row r="144" spans="1:24" ht="16.5" customHeight="1" x14ac:dyDescent="0.3">
      <c r="A144" s="190" t="b">
        <v>0</v>
      </c>
      <c r="B144" s="191" t="s">
        <v>805</v>
      </c>
      <c r="C144" s="190">
        <v>100703011</v>
      </c>
      <c r="D144" s="190">
        <v>0</v>
      </c>
      <c r="E144" s="190">
        <v>0</v>
      </c>
      <c r="F144" s="190" t="s">
        <v>670</v>
      </c>
      <c r="G144" s="190">
        <v>2074</v>
      </c>
      <c r="H144" s="190">
        <v>99</v>
      </c>
      <c r="I144" s="190">
        <v>-1</v>
      </c>
      <c r="J144" s="190">
        <v>0</v>
      </c>
      <c r="K144" s="190">
        <v>0</v>
      </c>
      <c r="L144" s="190">
        <v>512107017</v>
      </c>
      <c r="M144" s="190">
        <v>100703011</v>
      </c>
      <c r="N144" s="209">
        <v>1</v>
      </c>
      <c r="O144" s="190">
        <v>1</v>
      </c>
      <c r="P144" s="190">
        <v>0</v>
      </c>
      <c r="Q144" s="190">
        <v>0</v>
      </c>
      <c r="R144" s="190">
        <v>0</v>
      </c>
      <c r="S144" s="190">
        <v>0</v>
      </c>
      <c r="T144" s="190">
        <v>0</v>
      </c>
      <c r="U144" s="190">
        <v>0</v>
      </c>
      <c r="V144" s="190" t="s">
        <v>671</v>
      </c>
      <c r="W144" s="190">
        <v>0</v>
      </c>
      <c r="X144" s="190">
        <v>0</v>
      </c>
    </row>
    <row r="145" spans="1:24" ht="16.5" customHeight="1" x14ac:dyDescent="0.3">
      <c r="A145" s="190" t="b">
        <v>0</v>
      </c>
      <c r="B145" s="191" t="s">
        <v>806</v>
      </c>
      <c r="C145" s="190">
        <v>100703012</v>
      </c>
      <c r="D145" s="190">
        <v>0</v>
      </c>
      <c r="E145" s="190">
        <v>0</v>
      </c>
      <c r="F145" s="190" t="s">
        <v>670</v>
      </c>
      <c r="G145" s="190">
        <v>2078</v>
      </c>
      <c r="H145" s="190">
        <v>99</v>
      </c>
      <c r="I145" s="190">
        <v>-1</v>
      </c>
      <c r="J145" s="190">
        <v>0</v>
      </c>
      <c r="K145" s="190">
        <v>0</v>
      </c>
      <c r="L145" s="190">
        <v>512108017</v>
      </c>
      <c r="M145" s="190">
        <v>100703012</v>
      </c>
      <c r="N145" s="209">
        <v>1</v>
      </c>
      <c r="O145" s="190">
        <v>1</v>
      </c>
      <c r="P145" s="190">
        <v>0</v>
      </c>
      <c r="Q145" s="190">
        <v>0</v>
      </c>
      <c r="R145" s="190">
        <v>0</v>
      </c>
      <c r="S145" s="190">
        <v>0</v>
      </c>
      <c r="T145" s="190">
        <v>0</v>
      </c>
      <c r="U145" s="190">
        <v>0</v>
      </c>
      <c r="V145" s="190" t="s">
        <v>671</v>
      </c>
      <c r="W145" s="190">
        <v>0</v>
      </c>
      <c r="X145" s="190">
        <v>0</v>
      </c>
    </row>
    <row r="146" spans="1:24" ht="16.5" customHeight="1" x14ac:dyDescent="0.3">
      <c r="A146" s="192" t="b">
        <v>1</v>
      </c>
      <c r="B146" s="193" t="s">
        <v>40</v>
      </c>
      <c r="C146" s="192">
        <v>100806001</v>
      </c>
      <c r="D146" s="194">
        <v>0</v>
      </c>
      <c r="E146" s="194">
        <v>0</v>
      </c>
      <c r="F146" s="195" t="s">
        <v>670</v>
      </c>
      <c r="G146" s="196">
        <v>2067</v>
      </c>
      <c r="H146" s="192">
        <v>99</v>
      </c>
      <c r="I146" s="192">
        <v>-1</v>
      </c>
      <c r="J146" s="192">
        <v>0</v>
      </c>
      <c r="K146" s="192">
        <v>0</v>
      </c>
      <c r="L146" s="192">
        <v>512106017</v>
      </c>
      <c r="M146" s="192">
        <v>100806001</v>
      </c>
      <c r="N146" s="209">
        <v>1</v>
      </c>
      <c r="O146" s="197">
        <v>1</v>
      </c>
      <c r="P146" s="192">
        <v>0</v>
      </c>
      <c r="Q146" s="192">
        <v>0</v>
      </c>
      <c r="R146" s="192">
        <v>0</v>
      </c>
      <c r="S146" s="192">
        <v>0</v>
      </c>
      <c r="T146" s="192">
        <v>0</v>
      </c>
      <c r="U146" s="192">
        <v>0</v>
      </c>
      <c r="V146" s="192" t="s">
        <v>671</v>
      </c>
      <c r="W146" s="195">
        <v>0</v>
      </c>
      <c r="X146" s="195">
        <v>0</v>
      </c>
    </row>
    <row r="147" spans="1:24" ht="16.5" customHeight="1" x14ac:dyDescent="0.3">
      <c r="A147" s="192" t="b">
        <v>1</v>
      </c>
      <c r="B147" s="193" t="s">
        <v>41</v>
      </c>
      <c r="C147" s="192">
        <v>100802001</v>
      </c>
      <c r="D147" s="194">
        <v>0</v>
      </c>
      <c r="E147" s="194">
        <v>0</v>
      </c>
      <c r="F147" s="194" t="s">
        <v>670</v>
      </c>
      <c r="G147" s="196">
        <v>2022</v>
      </c>
      <c r="H147" s="192">
        <v>99</v>
      </c>
      <c r="I147" s="192">
        <v>-1</v>
      </c>
      <c r="J147" s="192">
        <v>0</v>
      </c>
      <c r="K147" s="192">
        <v>0</v>
      </c>
      <c r="L147" s="192">
        <v>512102060</v>
      </c>
      <c r="M147" s="192">
        <v>100802001</v>
      </c>
      <c r="N147" s="209">
        <v>1</v>
      </c>
      <c r="O147" s="198">
        <v>1</v>
      </c>
      <c r="P147" s="192">
        <v>0</v>
      </c>
      <c r="Q147" s="192">
        <v>0</v>
      </c>
      <c r="R147" s="192">
        <v>0</v>
      </c>
      <c r="S147" s="192">
        <v>0</v>
      </c>
      <c r="T147" s="192">
        <v>0</v>
      </c>
      <c r="U147" s="192">
        <v>0</v>
      </c>
      <c r="V147" s="192" t="s">
        <v>671</v>
      </c>
      <c r="W147" s="195">
        <v>0</v>
      </c>
      <c r="X147" s="195">
        <v>0</v>
      </c>
    </row>
    <row r="148" spans="1:24" ht="16.5" customHeight="1" x14ac:dyDescent="0.3">
      <c r="A148" s="192" t="b">
        <v>1</v>
      </c>
      <c r="B148" s="193" t="s">
        <v>42</v>
      </c>
      <c r="C148" s="192">
        <v>100807001</v>
      </c>
      <c r="D148" s="194">
        <v>0</v>
      </c>
      <c r="E148" s="194">
        <v>0</v>
      </c>
      <c r="F148" s="195" t="s">
        <v>670</v>
      </c>
      <c r="G148" s="196">
        <v>2074</v>
      </c>
      <c r="H148" s="192">
        <v>99</v>
      </c>
      <c r="I148" s="192">
        <v>-1</v>
      </c>
      <c r="J148" s="192">
        <v>0</v>
      </c>
      <c r="K148" s="192">
        <v>0</v>
      </c>
      <c r="L148" s="192">
        <v>512107017</v>
      </c>
      <c r="M148" s="192">
        <v>100807001</v>
      </c>
      <c r="N148" s="209">
        <v>1</v>
      </c>
      <c r="O148" s="197">
        <v>1</v>
      </c>
      <c r="P148" s="192">
        <v>0</v>
      </c>
      <c r="Q148" s="192">
        <v>0</v>
      </c>
      <c r="R148" s="192">
        <v>0</v>
      </c>
      <c r="S148" s="192">
        <v>0</v>
      </c>
      <c r="T148" s="192">
        <v>0</v>
      </c>
      <c r="U148" s="192">
        <v>0</v>
      </c>
      <c r="V148" s="192" t="s">
        <v>671</v>
      </c>
      <c r="W148" s="195">
        <v>0</v>
      </c>
      <c r="X148" s="195">
        <v>0</v>
      </c>
    </row>
  </sheetData>
  <phoneticPr fontId="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218"/>
  <sheetViews>
    <sheetView workbookViewId="0">
      <pane xSplit="3" ySplit="5" topLeftCell="G137" activePane="bottomRight" state="frozen"/>
      <selection pane="topRight" activeCell="D1" sqref="D1"/>
      <selection pane="bottomLeft" activeCell="A6" sqref="A6"/>
      <selection pane="bottomRight" activeCell="S137" sqref="S137:S151"/>
    </sheetView>
  </sheetViews>
  <sheetFormatPr defaultColWidth="9" defaultRowHeight="16.5" customHeight="1" x14ac:dyDescent="0.3"/>
  <cols>
    <col min="1" max="1" width="20" style="39" bestFit="1" customWidth="1"/>
    <col min="2" max="2" width="20.625" style="64" bestFit="1" customWidth="1"/>
    <col min="3" max="4" width="8.5" style="64" bestFit="1" customWidth="1"/>
    <col min="5" max="5" width="21.25" style="64" bestFit="1" customWidth="1"/>
    <col min="6" max="6" width="14.25" style="64" bestFit="1" customWidth="1"/>
    <col min="7" max="7" width="15.625" style="64" bestFit="1" customWidth="1"/>
    <col min="8" max="8" width="12.25" style="64" bestFit="1" customWidth="1"/>
    <col min="9" max="10" width="9.5" style="64" bestFit="1" customWidth="1"/>
    <col min="11" max="11" width="10.5" style="64" bestFit="1" customWidth="1"/>
    <col min="12" max="12" width="8.375" style="64" bestFit="1" customWidth="1"/>
    <col min="13" max="15" width="8.5" style="64" bestFit="1" customWidth="1"/>
    <col min="16" max="16" width="10.5" style="64" bestFit="1" customWidth="1"/>
    <col min="17" max="17" width="8.5" style="64" bestFit="1" customWidth="1"/>
    <col min="18" max="18" width="7.875" style="64" bestFit="1" customWidth="1"/>
    <col min="19" max="19" width="23.75" style="64" customWidth="1"/>
    <col min="20" max="16384" width="9" style="39"/>
  </cols>
  <sheetData>
    <row r="1" spans="1:19" ht="16.5" customHeight="1" x14ac:dyDescent="0.3">
      <c r="A1" s="34" t="s">
        <v>820</v>
      </c>
      <c r="B1" s="35" t="s">
        <v>820</v>
      </c>
      <c r="C1" s="219"/>
      <c r="D1" s="220"/>
      <c r="E1" s="221">
        <v>0.05</v>
      </c>
      <c r="F1" s="220"/>
      <c r="G1" s="220" t="s">
        <v>821</v>
      </c>
      <c r="H1" s="220" t="s">
        <v>822</v>
      </c>
      <c r="I1" s="220" t="s">
        <v>366</v>
      </c>
      <c r="J1" s="220"/>
      <c r="K1" s="220"/>
      <c r="L1" s="220"/>
      <c r="M1" s="220" t="s">
        <v>366</v>
      </c>
      <c r="N1" s="220"/>
      <c r="O1" s="220"/>
      <c r="P1" s="220"/>
      <c r="Q1" s="220"/>
      <c r="R1" s="66"/>
      <c r="S1" s="216" t="s">
        <v>33</v>
      </c>
    </row>
    <row r="2" spans="1:19" ht="40.5" customHeight="1" x14ac:dyDescent="0.3">
      <c r="A2" s="222" t="s">
        <v>21</v>
      </c>
      <c r="B2" s="69" t="s">
        <v>823</v>
      </c>
      <c r="C2" s="69" t="s">
        <v>62</v>
      </c>
      <c r="D2" s="69" t="s">
        <v>824</v>
      </c>
      <c r="E2" s="69" t="s">
        <v>825</v>
      </c>
      <c r="F2" s="223" t="s">
        <v>826</v>
      </c>
      <c r="G2" s="69" t="s">
        <v>827</v>
      </c>
      <c r="H2" s="224" t="s">
        <v>828</v>
      </c>
      <c r="I2" s="224" t="s">
        <v>74</v>
      </c>
      <c r="J2" s="224" t="s">
        <v>75</v>
      </c>
      <c r="K2" s="224" t="s">
        <v>76</v>
      </c>
      <c r="L2" s="224" t="s">
        <v>77</v>
      </c>
      <c r="M2" s="224" t="s">
        <v>78</v>
      </c>
      <c r="N2" s="224" t="s">
        <v>79</v>
      </c>
      <c r="O2" s="224" t="s">
        <v>80</v>
      </c>
      <c r="P2" s="224" t="s">
        <v>81</v>
      </c>
      <c r="Q2" s="224" t="s">
        <v>83</v>
      </c>
      <c r="R2" s="224" t="s">
        <v>505</v>
      </c>
      <c r="S2" s="29" t="s">
        <v>1042</v>
      </c>
    </row>
    <row r="3" spans="1:19" ht="16.5" customHeight="1" x14ac:dyDescent="0.3">
      <c r="A3" s="225" t="s">
        <v>23</v>
      </c>
      <c r="B3" s="226" t="s">
        <v>23</v>
      </c>
      <c r="C3" s="226" t="s">
        <v>24</v>
      </c>
      <c r="D3" s="226" t="s">
        <v>24</v>
      </c>
      <c r="E3" s="226" t="s">
        <v>24</v>
      </c>
      <c r="F3" s="226" t="s">
        <v>24</v>
      </c>
      <c r="G3" s="226" t="s">
        <v>24</v>
      </c>
      <c r="H3" s="227" t="s">
        <v>24</v>
      </c>
      <c r="I3" s="226" t="s">
        <v>24</v>
      </c>
      <c r="J3" s="226" t="s">
        <v>24</v>
      </c>
      <c r="K3" s="226" t="s">
        <v>24</v>
      </c>
      <c r="L3" s="227" t="s">
        <v>24</v>
      </c>
      <c r="M3" s="226" t="s">
        <v>24</v>
      </c>
      <c r="N3" s="226" t="s">
        <v>24</v>
      </c>
      <c r="O3" s="226" t="s">
        <v>24</v>
      </c>
      <c r="P3" s="227" t="s">
        <v>24</v>
      </c>
      <c r="Q3" s="226" t="s">
        <v>24</v>
      </c>
      <c r="R3" s="227" t="s">
        <v>24</v>
      </c>
      <c r="S3" s="15" t="s">
        <v>24</v>
      </c>
    </row>
    <row r="4" spans="1:19" ht="16.5" customHeight="1" x14ac:dyDescent="0.3">
      <c r="A4" s="228" t="s">
        <v>85</v>
      </c>
      <c r="B4" s="229" t="s">
        <v>86</v>
      </c>
      <c r="C4" s="229" t="s">
        <v>335</v>
      </c>
      <c r="D4" s="229" t="s">
        <v>337</v>
      </c>
      <c r="E4" s="229" t="s">
        <v>337</v>
      </c>
      <c r="F4" s="229" t="s">
        <v>337</v>
      </c>
      <c r="G4" s="229" t="s">
        <v>337</v>
      </c>
      <c r="H4" s="230" t="s">
        <v>89</v>
      </c>
      <c r="I4" s="229" t="s">
        <v>337</v>
      </c>
      <c r="J4" s="229" t="s">
        <v>337</v>
      </c>
      <c r="K4" s="229" t="s">
        <v>337</v>
      </c>
      <c r="L4" s="230" t="s">
        <v>89</v>
      </c>
      <c r="M4" s="229" t="s">
        <v>337</v>
      </c>
      <c r="N4" s="229" t="s">
        <v>337</v>
      </c>
      <c r="O4" s="229" t="s">
        <v>337</v>
      </c>
      <c r="P4" s="230" t="s">
        <v>89</v>
      </c>
      <c r="Q4" s="229" t="s">
        <v>337</v>
      </c>
      <c r="R4" s="230" t="s">
        <v>89</v>
      </c>
      <c r="S4" s="106" t="s">
        <v>335</v>
      </c>
    </row>
    <row r="5" spans="1:19" ht="16.5" customHeight="1" x14ac:dyDescent="0.3">
      <c r="A5" s="231" t="s">
        <v>28</v>
      </c>
      <c r="B5" s="232" t="s">
        <v>29</v>
      </c>
      <c r="C5" s="232" t="s">
        <v>91</v>
      </c>
      <c r="D5" s="232" t="s">
        <v>92</v>
      </c>
      <c r="E5" s="232" t="s">
        <v>97</v>
      </c>
      <c r="F5" s="232" t="s">
        <v>98</v>
      </c>
      <c r="G5" s="232" t="s">
        <v>341</v>
      </c>
      <c r="H5" s="233" t="s">
        <v>102</v>
      </c>
      <c r="I5" s="232" t="s">
        <v>103</v>
      </c>
      <c r="J5" s="234" t="s">
        <v>104</v>
      </c>
      <c r="K5" s="235" t="s">
        <v>105</v>
      </c>
      <c r="L5" s="233" t="s">
        <v>106</v>
      </c>
      <c r="M5" s="235" t="s">
        <v>107</v>
      </c>
      <c r="N5" s="235" t="s">
        <v>108</v>
      </c>
      <c r="O5" s="235" t="s">
        <v>109</v>
      </c>
      <c r="P5" s="232" t="s">
        <v>110</v>
      </c>
      <c r="Q5" s="232" t="s">
        <v>112</v>
      </c>
      <c r="R5" s="232" t="s">
        <v>342</v>
      </c>
      <c r="S5" s="88" t="s">
        <v>818</v>
      </c>
    </row>
    <row r="6" spans="1:19" ht="16.5" customHeight="1" x14ac:dyDescent="0.3">
      <c r="A6" s="236" t="b">
        <v>1</v>
      </c>
      <c r="B6" s="237" t="s">
        <v>829</v>
      </c>
      <c r="C6" s="238">
        <v>1</v>
      </c>
      <c r="D6" s="239">
        <v>35</v>
      </c>
      <c r="E6" s="240">
        <f t="shared" ref="E6:E69" si="0">INT(D6*E$1)</f>
        <v>1</v>
      </c>
      <c r="F6" s="241">
        <v>0</v>
      </c>
      <c r="G6" s="242">
        <v>50</v>
      </c>
      <c r="H6" s="240">
        <v>1</v>
      </c>
      <c r="I6" s="243">
        <v>10.130000000000001</v>
      </c>
      <c r="J6" s="243">
        <v>1.5553999999999999</v>
      </c>
      <c r="K6" s="243">
        <v>3.9760000000000004E-2</v>
      </c>
      <c r="L6" s="241">
        <v>0</v>
      </c>
      <c r="M6" s="244">
        <v>50</v>
      </c>
      <c r="N6" s="243">
        <v>1.0065</v>
      </c>
      <c r="O6" s="243">
        <v>100.87</v>
      </c>
      <c r="P6" s="243">
        <v>2.73</v>
      </c>
      <c r="Q6" s="243">
        <v>1.5</v>
      </c>
      <c r="R6" s="241">
        <v>0</v>
      </c>
      <c r="S6" s="76">
        <v>1</v>
      </c>
    </row>
    <row r="7" spans="1:19" ht="16.5" customHeight="1" x14ac:dyDescent="0.3">
      <c r="A7" s="236" t="b">
        <v>1</v>
      </c>
      <c r="B7" s="237" t="s">
        <v>830</v>
      </c>
      <c r="C7" s="238">
        <v>2</v>
      </c>
      <c r="D7" s="245">
        <f t="shared" ref="D7:D15" si="1">INT(D6+D6*15%)</f>
        <v>40</v>
      </c>
      <c r="E7" s="240">
        <f t="shared" si="0"/>
        <v>2</v>
      </c>
      <c r="F7" s="241">
        <v>0</v>
      </c>
      <c r="G7" s="242">
        <f t="shared" ref="G7:G70" si="2">G6*G$1</f>
        <v>51.349999999999994</v>
      </c>
      <c r="H7" s="240">
        <v>1</v>
      </c>
      <c r="I7" s="243">
        <v>10.14</v>
      </c>
      <c r="J7" s="243">
        <v>1.5568</v>
      </c>
      <c r="K7" s="243">
        <v>4.2720000000000008E-2</v>
      </c>
      <c r="L7" s="241">
        <v>0</v>
      </c>
      <c r="M7" s="244">
        <f t="shared" ref="M7:M70" si="3">M6*M$1</f>
        <v>52.5</v>
      </c>
      <c r="N7" s="243">
        <v>1.0069999999999999</v>
      </c>
      <c r="O7" s="243">
        <v>100.94</v>
      </c>
      <c r="P7" s="243">
        <v>2.76</v>
      </c>
      <c r="Q7" s="243">
        <v>1.5</v>
      </c>
      <c r="R7" s="241">
        <v>0</v>
      </c>
      <c r="S7" s="76">
        <v>1</v>
      </c>
    </row>
    <row r="8" spans="1:19" ht="16.5" customHeight="1" x14ac:dyDescent="0.3">
      <c r="A8" s="236" t="b">
        <v>1</v>
      </c>
      <c r="B8" s="237" t="s">
        <v>831</v>
      </c>
      <c r="C8" s="238">
        <v>3</v>
      </c>
      <c r="D8" s="245">
        <f t="shared" si="1"/>
        <v>46</v>
      </c>
      <c r="E8" s="240">
        <f t="shared" si="0"/>
        <v>2</v>
      </c>
      <c r="F8" s="241">
        <v>0</v>
      </c>
      <c r="G8" s="242">
        <f t="shared" si="2"/>
        <v>52.736449999999991</v>
      </c>
      <c r="H8" s="240">
        <v>1</v>
      </c>
      <c r="I8" s="243">
        <v>10.15</v>
      </c>
      <c r="J8" s="243">
        <v>1.5581999999999998</v>
      </c>
      <c r="K8" s="243">
        <v>4.5680000000000005E-2</v>
      </c>
      <c r="L8" s="241">
        <v>0</v>
      </c>
      <c r="M8" s="244">
        <f t="shared" si="3"/>
        <v>55.125</v>
      </c>
      <c r="N8" s="243">
        <v>1.0075000000000001</v>
      </c>
      <c r="O8" s="243">
        <v>101.01</v>
      </c>
      <c r="P8" s="243">
        <v>2.79</v>
      </c>
      <c r="Q8" s="243">
        <v>1.5</v>
      </c>
      <c r="R8" s="241">
        <v>0</v>
      </c>
      <c r="S8" s="76">
        <v>1</v>
      </c>
    </row>
    <row r="9" spans="1:19" ht="16.5" customHeight="1" x14ac:dyDescent="0.3">
      <c r="A9" s="236" t="b">
        <v>1</v>
      </c>
      <c r="B9" s="237" t="s">
        <v>832</v>
      </c>
      <c r="C9" s="238">
        <v>4</v>
      </c>
      <c r="D9" s="245">
        <f t="shared" si="1"/>
        <v>52</v>
      </c>
      <c r="E9" s="240">
        <f t="shared" si="0"/>
        <v>2</v>
      </c>
      <c r="F9" s="241">
        <v>0</v>
      </c>
      <c r="G9" s="242">
        <f t="shared" si="2"/>
        <v>54.160334149999983</v>
      </c>
      <c r="H9" s="240">
        <v>1</v>
      </c>
      <c r="I9" s="243">
        <v>10.16</v>
      </c>
      <c r="J9" s="243">
        <v>1.5596000000000001</v>
      </c>
      <c r="K9" s="243">
        <v>4.864000000000001E-2</v>
      </c>
      <c r="L9" s="241">
        <v>0</v>
      </c>
      <c r="M9" s="244">
        <f t="shared" si="3"/>
        <v>57.881250000000001</v>
      </c>
      <c r="N9" s="243">
        <v>1.008</v>
      </c>
      <c r="O9" s="243">
        <v>101.08</v>
      </c>
      <c r="P9" s="243">
        <v>2.82</v>
      </c>
      <c r="Q9" s="243">
        <v>1.5</v>
      </c>
      <c r="R9" s="241">
        <v>0</v>
      </c>
      <c r="S9" s="76">
        <v>1</v>
      </c>
    </row>
    <row r="10" spans="1:19" ht="16.5" customHeight="1" x14ac:dyDescent="0.3">
      <c r="A10" s="236" t="b">
        <v>1</v>
      </c>
      <c r="B10" s="237" t="s">
        <v>833</v>
      </c>
      <c r="C10" s="238">
        <v>5</v>
      </c>
      <c r="D10" s="245">
        <f t="shared" si="1"/>
        <v>59</v>
      </c>
      <c r="E10" s="240">
        <f t="shared" si="0"/>
        <v>2</v>
      </c>
      <c r="F10" s="241">
        <v>0</v>
      </c>
      <c r="G10" s="242">
        <f t="shared" si="2"/>
        <v>55.622663172049975</v>
      </c>
      <c r="H10" s="240">
        <v>1</v>
      </c>
      <c r="I10" s="243">
        <v>10.17</v>
      </c>
      <c r="J10" s="243">
        <v>1.5609999999999999</v>
      </c>
      <c r="K10" s="243">
        <v>5.1600000000000007E-2</v>
      </c>
      <c r="L10" s="241">
        <v>0</v>
      </c>
      <c r="M10" s="244">
        <f t="shared" si="3"/>
        <v>60.775312500000005</v>
      </c>
      <c r="N10" s="243">
        <v>1.0085</v>
      </c>
      <c r="O10" s="243">
        <v>101.15</v>
      </c>
      <c r="P10" s="243">
        <v>2.85</v>
      </c>
      <c r="Q10" s="243">
        <v>1.5</v>
      </c>
      <c r="R10" s="241">
        <v>0</v>
      </c>
      <c r="S10" s="76">
        <v>1</v>
      </c>
    </row>
    <row r="11" spans="1:19" ht="16.5" customHeight="1" x14ac:dyDescent="0.3">
      <c r="A11" s="236" t="b">
        <v>1</v>
      </c>
      <c r="B11" s="237" t="s">
        <v>834</v>
      </c>
      <c r="C11" s="238">
        <v>6</v>
      </c>
      <c r="D11" s="245">
        <f t="shared" si="1"/>
        <v>67</v>
      </c>
      <c r="E11" s="240">
        <f t="shared" si="0"/>
        <v>3</v>
      </c>
      <c r="F11" s="241">
        <v>0</v>
      </c>
      <c r="G11" s="242">
        <f t="shared" si="2"/>
        <v>57.124475077695323</v>
      </c>
      <c r="H11" s="240">
        <v>1</v>
      </c>
      <c r="I11" s="243">
        <v>10.18</v>
      </c>
      <c r="J11" s="243">
        <v>1.5624</v>
      </c>
      <c r="K11" s="243">
        <v>5.4560000000000018E-2</v>
      </c>
      <c r="L11" s="241">
        <v>0</v>
      </c>
      <c r="M11" s="244">
        <f t="shared" si="3"/>
        <v>63.814078125000009</v>
      </c>
      <c r="N11" s="243">
        <v>1.0089999999999999</v>
      </c>
      <c r="O11" s="243">
        <v>101.22</v>
      </c>
      <c r="P11" s="243">
        <v>2.88</v>
      </c>
      <c r="Q11" s="243">
        <v>1.5</v>
      </c>
      <c r="R11" s="241">
        <v>0</v>
      </c>
      <c r="S11" s="76">
        <v>1</v>
      </c>
    </row>
    <row r="12" spans="1:19" ht="16.5" customHeight="1" x14ac:dyDescent="0.3">
      <c r="A12" s="236" t="b">
        <v>1</v>
      </c>
      <c r="B12" s="237" t="s">
        <v>835</v>
      </c>
      <c r="C12" s="238">
        <v>7</v>
      </c>
      <c r="D12" s="245">
        <f t="shared" si="1"/>
        <v>77</v>
      </c>
      <c r="E12" s="240">
        <f t="shared" si="0"/>
        <v>3</v>
      </c>
      <c r="F12" s="241">
        <v>0</v>
      </c>
      <c r="G12" s="242">
        <f t="shared" si="2"/>
        <v>58.666835904793089</v>
      </c>
      <c r="H12" s="240">
        <v>1</v>
      </c>
      <c r="I12" s="243">
        <v>10.19</v>
      </c>
      <c r="J12" s="243">
        <v>1.5637999999999999</v>
      </c>
      <c r="K12" s="243">
        <v>5.7520000000000016E-2</v>
      </c>
      <c r="L12" s="241">
        <v>0</v>
      </c>
      <c r="M12" s="244">
        <f t="shared" si="3"/>
        <v>67.004782031250016</v>
      </c>
      <c r="N12" s="243">
        <v>1.0095000000000001</v>
      </c>
      <c r="O12" s="243">
        <v>101.28999999999999</v>
      </c>
      <c r="P12" s="243">
        <v>2.91</v>
      </c>
      <c r="Q12" s="243">
        <v>1.5</v>
      </c>
      <c r="R12" s="241">
        <v>0</v>
      </c>
      <c r="S12" s="76">
        <v>1</v>
      </c>
    </row>
    <row r="13" spans="1:19" ht="16.5" customHeight="1" x14ac:dyDescent="0.3">
      <c r="A13" s="236" t="b">
        <v>1</v>
      </c>
      <c r="B13" s="237" t="s">
        <v>836</v>
      </c>
      <c r="C13" s="238">
        <v>8</v>
      </c>
      <c r="D13" s="245">
        <f t="shared" si="1"/>
        <v>88</v>
      </c>
      <c r="E13" s="240">
        <f t="shared" si="0"/>
        <v>4</v>
      </c>
      <c r="F13" s="241">
        <v>0</v>
      </c>
      <c r="G13" s="242">
        <f t="shared" si="2"/>
        <v>60.2508404742225</v>
      </c>
      <c r="H13" s="240">
        <v>1</v>
      </c>
      <c r="I13" s="243">
        <v>10.199999999999999</v>
      </c>
      <c r="J13" s="243">
        <v>1.5652000000000001</v>
      </c>
      <c r="K13" s="243">
        <v>6.048000000000002E-2</v>
      </c>
      <c r="L13" s="241">
        <v>0</v>
      </c>
      <c r="M13" s="244">
        <f t="shared" si="3"/>
        <v>70.355021132812524</v>
      </c>
      <c r="N13" s="243">
        <v>1.01</v>
      </c>
      <c r="O13" s="243">
        <v>101.36</v>
      </c>
      <c r="P13" s="243">
        <v>2.94</v>
      </c>
      <c r="Q13" s="243">
        <v>1.5</v>
      </c>
      <c r="R13" s="241">
        <v>0</v>
      </c>
      <c r="S13" s="76">
        <v>1</v>
      </c>
    </row>
    <row r="14" spans="1:19" ht="16.5" customHeight="1" x14ac:dyDescent="0.3">
      <c r="A14" s="236" t="b">
        <v>1</v>
      </c>
      <c r="B14" s="237" t="s">
        <v>837</v>
      </c>
      <c r="C14" s="238">
        <v>9</v>
      </c>
      <c r="D14" s="245">
        <f t="shared" si="1"/>
        <v>101</v>
      </c>
      <c r="E14" s="240">
        <f t="shared" si="0"/>
        <v>5</v>
      </c>
      <c r="F14" s="241">
        <v>0</v>
      </c>
      <c r="G14" s="242">
        <f t="shared" si="2"/>
        <v>61.877613167026503</v>
      </c>
      <c r="H14" s="240">
        <v>1</v>
      </c>
      <c r="I14" s="243">
        <v>10.210000000000001</v>
      </c>
      <c r="J14" s="243">
        <v>1.5666</v>
      </c>
      <c r="K14" s="243">
        <v>6.3440000000000024E-2</v>
      </c>
      <c r="L14" s="241">
        <v>0</v>
      </c>
      <c r="M14" s="244">
        <f t="shared" si="3"/>
        <v>73.872772189453158</v>
      </c>
      <c r="N14" s="243">
        <v>1.0105</v>
      </c>
      <c r="O14" s="243">
        <v>101.42999999999999</v>
      </c>
      <c r="P14" s="243">
        <v>2.9699999999999998</v>
      </c>
      <c r="Q14" s="243">
        <v>1.5</v>
      </c>
      <c r="R14" s="241">
        <v>0</v>
      </c>
      <c r="S14" s="76">
        <v>1</v>
      </c>
    </row>
    <row r="15" spans="1:19" ht="16.5" customHeight="1" x14ac:dyDescent="0.3">
      <c r="A15" s="236" t="b">
        <v>1</v>
      </c>
      <c r="B15" s="237" t="s">
        <v>838</v>
      </c>
      <c r="C15" s="238">
        <v>10</v>
      </c>
      <c r="D15" s="245">
        <f t="shared" si="1"/>
        <v>116</v>
      </c>
      <c r="E15" s="240">
        <f t="shared" si="0"/>
        <v>5</v>
      </c>
      <c r="F15" s="241">
        <v>0</v>
      </c>
      <c r="G15" s="242">
        <f t="shared" si="2"/>
        <v>63.548308722536213</v>
      </c>
      <c r="H15" s="240">
        <v>1</v>
      </c>
      <c r="I15" s="243">
        <v>10.220000000000001</v>
      </c>
      <c r="J15" s="243">
        <v>1.5680000000000001</v>
      </c>
      <c r="K15" s="243">
        <v>6.6400000000000015E-2</v>
      </c>
      <c r="L15" s="241">
        <v>0</v>
      </c>
      <c r="M15" s="244">
        <f t="shared" si="3"/>
        <v>77.566410798925816</v>
      </c>
      <c r="N15" s="243">
        <v>1.0109999999999999</v>
      </c>
      <c r="O15" s="243">
        <v>101.5</v>
      </c>
      <c r="P15" s="243">
        <v>3</v>
      </c>
      <c r="Q15" s="243">
        <v>1.5</v>
      </c>
      <c r="R15" s="241">
        <v>0</v>
      </c>
      <c r="S15" s="76">
        <v>1</v>
      </c>
    </row>
    <row r="16" spans="1:19" ht="16.5" customHeight="1" x14ac:dyDescent="0.3">
      <c r="A16" s="236" t="b">
        <v>1</v>
      </c>
      <c r="B16" s="237" t="s">
        <v>839</v>
      </c>
      <c r="C16" s="238">
        <v>11</v>
      </c>
      <c r="D16" s="239">
        <f t="shared" ref="D16:D25" si="4">INT(D15+D15*13%)</f>
        <v>131</v>
      </c>
      <c r="E16" s="240">
        <f t="shared" si="0"/>
        <v>6</v>
      </c>
      <c r="F16" s="241">
        <v>0</v>
      </c>
      <c r="G16" s="242">
        <f t="shared" si="2"/>
        <v>65.264113058044686</v>
      </c>
      <c r="H16" s="240">
        <v>1</v>
      </c>
      <c r="I16" s="243">
        <v>10.23</v>
      </c>
      <c r="J16" s="243">
        <v>1.5693999999999999</v>
      </c>
      <c r="K16" s="243">
        <v>6.9360000000000033E-2</v>
      </c>
      <c r="L16" s="241">
        <v>0</v>
      </c>
      <c r="M16" s="244">
        <f t="shared" si="3"/>
        <v>81.444731338872103</v>
      </c>
      <c r="N16" s="243">
        <v>1.0115000000000001</v>
      </c>
      <c r="O16" s="243">
        <v>101.57000000000001</v>
      </c>
      <c r="P16" s="243">
        <v>3.03</v>
      </c>
      <c r="Q16" s="243">
        <v>1.5</v>
      </c>
      <c r="R16" s="241">
        <v>0</v>
      </c>
      <c r="S16" s="76">
        <v>1</v>
      </c>
    </row>
    <row r="17" spans="1:19" ht="16.5" customHeight="1" x14ac:dyDescent="0.3">
      <c r="A17" s="236" t="b">
        <v>1</v>
      </c>
      <c r="B17" s="237" t="s">
        <v>840</v>
      </c>
      <c r="C17" s="238">
        <v>12</v>
      </c>
      <c r="D17" s="245">
        <f t="shared" si="4"/>
        <v>148</v>
      </c>
      <c r="E17" s="240">
        <f t="shared" si="0"/>
        <v>7</v>
      </c>
      <c r="F17" s="241">
        <v>0</v>
      </c>
      <c r="G17" s="242">
        <f t="shared" si="2"/>
        <v>67.026244110611884</v>
      </c>
      <c r="H17" s="240">
        <v>1</v>
      </c>
      <c r="I17" s="243">
        <v>10.24</v>
      </c>
      <c r="J17" s="243">
        <v>1.5708</v>
      </c>
      <c r="K17" s="243">
        <v>7.2320000000000023E-2</v>
      </c>
      <c r="L17" s="241">
        <v>0</v>
      </c>
      <c r="M17" s="244">
        <f t="shared" si="3"/>
        <v>85.516967905815719</v>
      </c>
      <c r="N17" s="243">
        <v>1.012</v>
      </c>
      <c r="O17" s="243">
        <v>101.64</v>
      </c>
      <c r="P17" s="243">
        <v>3.0599999999999996</v>
      </c>
      <c r="Q17" s="243">
        <v>1.5</v>
      </c>
      <c r="R17" s="241">
        <v>0</v>
      </c>
      <c r="S17" s="76">
        <v>1</v>
      </c>
    </row>
    <row r="18" spans="1:19" ht="16.5" customHeight="1" x14ac:dyDescent="0.3">
      <c r="A18" s="236" t="b">
        <v>1</v>
      </c>
      <c r="B18" s="237" t="s">
        <v>841</v>
      </c>
      <c r="C18" s="238">
        <v>13</v>
      </c>
      <c r="D18" s="245">
        <f t="shared" si="4"/>
        <v>167</v>
      </c>
      <c r="E18" s="240">
        <f t="shared" si="0"/>
        <v>8</v>
      </c>
      <c r="F18" s="241">
        <v>0</v>
      </c>
      <c r="G18" s="242">
        <f t="shared" si="2"/>
        <v>68.835952701598401</v>
      </c>
      <c r="H18" s="240">
        <v>1</v>
      </c>
      <c r="I18" s="243">
        <v>10.25</v>
      </c>
      <c r="J18" s="243">
        <v>1.5721999999999998</v>
      </c>
      <c r="K18" s="243">
        <v>7.5280000000000027E-2</v>
      </c>
      <c r="L18" s="241">
        <v>0</v>
      </c>
      <c r="M18" s="244">
        <f t="shared" si="3"/>
        <v>89.792816301106512</v>
      </c>
      <c r="N18" s="243">
        <v>1.0125</v>
      </c>
      <c r="O18" s="243">
        <v>101.71000000000001</v>
      </c>
      <c r="P18" s="243">
        <v>3.09</v>
      </c>
      <c r="Q18" s="243">
        <v>1.5</v>
      </c>
      <c r="R18" s="241">
        <v>0</v>
      </c>
      <c r="S18" s="76">
        <v>1</v>
      </c>
    </row>
    <row r="19" spans="1:19" ht="16.5" customHeight="1" x14ac:dyDescent="0.3">
      <c r="A19" s="236" t="b">
        <v>1</v>
      </c>
      <c r="B19" s="237" t="s">
        <v>842</v>
      </c>
      <c r="C19" s="238">
        <v>14</v>
      </c>
      <c r="D19" s="245">
        <f t="shared" si="4"/>
        <v>188</v>
      </c>
      <c r="E19" s="240">
        <f t="shared" si="0"/>
        <v>9</v>
      </c>
      <c r="F19" s="241">
        <v>0</v>
      </c>
      <c r="G19" s="242">
        <f t="shared" si="2"/>
        <v>70.694523424541558</v>
      </c>
      <c r="H19" s="240">
        <v>1</v>
      </c>
      <c r="I19" s="243">
        <v>10.26</v>
      </c>
      <c r="J19" s="243">
        <v>1.5736000000000001</v>
      </c>
      <c r="K19" s="243">
        <v>7.8240000000000032E-2</v>
      </c>
      <c r="L19" s="241">
        <v>0</v>
      </c>
      <c r="M19" s="244">
        <f t="shared" si="3"/>
        <v>94.282457116161837</v>
      </c>
      <c r="N19" s="243">
        <v>1.0129999999999999</v>
      </c>
      <c r="O19" s="243">
        <v>101.78</v>
      </c>
      <c r="P19" s="243">
        <v>3.1199999999999997</v>
      </c>
      <c r="Q19" s="243">
        <v>1.5</v>
      </c>
      <c r="R19" s="241">
        <v>0</v>
      </c>
      <c r="S19" s="78">
        <v>1</v>
      </c>
    </row>
    <row r="20" spans="1:19" ht="16.5" customHeight="1" x14ac:dyDescent="0.3">
      <c r="A20" s="236" t="b">
        <v>1</v>
      </c>
      <c r="B20" s="237" t="s">
        <v>843</v>
      </c>
      <c r="C20" s="238">
        <v>15</v>
      </c>
      <c r="D20" s="245">
        <f t="shared" si="4"/>
        <v>212</v>
      </c>
      <c r="E20" s="240">
        <f t="shared" si="0"/>
        <v>10</v>
      </c>
      <c r="F20" s="241">
        <v>0</v>
      </c>
      <c r="G20" s="242">
        <f t="shared" si="2"/>
        <v>72.603275557004167</v>
      </c>
      <c r="H20" s="240">
        <v>1</v>
      </c>
      <c r="I20" s="243">
        <v>10.27</v>
      </c>
      <c r="J20" s="243">
        <v>1.575</v>
      </c>
      <c r="K20" s="243">
        <v>8.1200000000000036E-2</v>
      </c>
      <c r="L20" s="241">
        <v>0</v>
      </c>
      <c r="M20" s="244">
        <f t="shared" si="3"/>
        <v>98.996579971969936</v>
      </c>
      <c r="N20" s="243">
        <v>1.0135000000000001</v>
      </c>
      <c r="O20" s="243">
        <v>101.85</v>
      </c>
      <c r="P20" s="243">
        <v>3.15</v>
      </c>
      <c r="Q20" s="243">
        <v>1.5</v>
      </c>
      <c r="R20" s="241">
        <v>0</v>
      </c>
      <c r="S20" s="78">
        <v>1</v>
      </c>
    </row>
    <row r="21" spans="1:19" ht="16.5" customHeight="1" x14ac:dyDescent="0.3">
      <c r="A21" s="236" t="b">
        <v>1</v>
      </c>
      <c r="B21" s="237" t="s">
        <v>844</v>
      </c>
      <c r="C21" s="238">
        <v>16</v>
      </c>
      <c r="D21" s="245">
        <f t="shared" si="4"/>
        <v>239</v>
      </c>
      <c r="E21" s="240">
        <f t="shared" si="0"/>
        <v>11</v>
      </c>
      <c r="F21" s="241">
        <v>0</v>
      </c>
      <c r="G21" s="242">
        <f t="shared" si="2"/>
        <v>74.563563997043275</v>
      </c>
      <c r="H21" s="240">
        <v>1</v>
      </c>
      <c r="I21" s="243">
        <v>10.28</v>
      </c>
      <c r="J21" s="243">
        <v>1.5764</v>
      </c>
      <c r="K21" s="243">
        <v>8.416000000000004E-2</v>
      </c>
      <c r="L21" s="241">
        <v>0</v>
      </c>
      <c r="M21" s="244">
        <f t="shared" si="3"/>
        <v>103.94640897056844</v>
      </c>
      <c r="N21" s="243">
        <v>1.014</v>
      </c>
      <c r="O21" s="243">
        <v>101.92</v>
      </c>
      <c r="P21" s="243">
        <v>3.1799999999999997</v>
      </c>
      <c r="Q21" s="243">
        <v>1.5</v>
      </c>
      <c r="R21" s="241">
        <v>0</v>
      </c>
      <c r="S21" s="78">
        <v>1</v>
      </c>
    </row>
    <row r="22" spans="1:19" ht="16.5" customHeight="1" x14ac:dyDescent="0.3">
      <c r="A22" s="236" t="b">
        <v>1</v>
      </c>
      <c r="B22" s="237" t="s">
        <v>845</v>
      </c>
      <c r="C22" s="238">
        <v>17</v>
      </c>
      <c r="D22" s="245">
        <f t="shared" si="4"/>
        <v>270</v>
      </c>
      <c r="E22" s="240">
        <f t="shared" si="0"/>
        <v>13</v>
      </c>
      <c r="F22" s="241">
        <v>0</v>
      </c>
      <c r="G22" s="242">
        <f t="shared" si="2"/>
        <v>76.576780224963443</v>
      </c>
      <c r="H22" s="240">
        <v>1</v>
      </c>
      <c r="I22" s="243">
        <v>10.29</v>
      </c>
      <c r="J22" s="243">
        <v>1.5777999999999999</v>
      </c>
      <c r="K22" s="243">
        <v>8.7120000000000031E-2</v>
      </c>
      <c r="L22" s="241">
        <v>0</v>
      </c>
      <c r="M22" s="244">
        <f t="shared" si="3"/>
        <v>109.14372941909687</v>
      </c>
      <c r="N22" s="243">
        <v>1.0145</v>
      </c>
      <c r="O22" s="243">
        <v>101.99</v>
      </c>
      <c r="P22" s="243">
        <v>3.21</v>
      </c>
      <c r="Q22" s="243">
        <v>1.5</v>
      </c>
      <c r="R22" s="241">
        <v>0</v>
      </c>
      <c r="S22" s="78">
        <v>1</v>
      </c>
    </row>
    <row r="23" spans="1:19" ht="16.5" customHeight="1" x14ac:dyDescent="0.3">
      <c r="A23" s="236" t="b">
        <v>1</v>
      </c>
      <c r="B23" s="237" t="s">
        <v>846</v>
      </c>
      <c r="C23" s="238">
        <v>18</v>
      </c>
      <c r="D23" s="245">
        <f t="shared" si="4"/>
        <v>305</v>
      </c>
      <c r="E23" s="240">
        <f t="shared" si="0"/>
        <v>15</v>
      </c>
      <c r="F23" s="241">
        <v>0</v>
      </c>
      <c r="G23" s="242">
        <f t="shared" si="2"/>
        <v>78.644353291037447</v>
      </c>
      <c r="H23" s="240">
        <v>1</v>
      </c>
      <c r="I23" s="243">
        <v>10.3</v>
      </c>
      <c r="J23" s="243">
        <v>1.5792000000000002</v>
      </c>
      <c r="K23" s="243">
        <v>9.0080000000000035E-2</v>
      </c>
      <c r="L23" s="241">
        <v>0</v>
      </c>
      <c r="M23" s="244">
        <f t="shared" si="3"/>
        <v>114.60091589005172</v>
      </c>
      <c r="N23" s="243">
        <v>1.0149999999999999</v>
      </c>
      <c r="O23" s="243">
        <v>102.06</v>
      </c>
      <c r="P23" s="243">
        <v>3.2399999999999998</v>
      </c>
      <c r="Q23" s="243">
        <v>1.5</v>
      </c>
      <c r="R23" s="241">
        <v>0</v>
      </c>
      <c r="S23" s="78">
        <v>1</v>
      </c>
    </row>
    <row r="24" spans="1:19" ht="16.5" customHeight="1" x14ac:dyDescent="0.3">
      <c r="A24" s="236" t="b">
        <v>1</v>
      </c>
      <c r="B24" s="237" t="s">
        <v>847</v>
      </c>
      <c r="C24" s="238">
        <v>19</v>
      </c>
      <c r="D24" s="245">
        <f t="shared" si="4"/>
        <v>344</v>
      </c>
      <c r="E24" s="240">
        <f t="shared" si="0"/>
        <v>17</v>
      </c>
      <c r="F24" s="241">
        <v>0</v>
      </c>
      <c r="G24" s="242">
        <f t="shared" si="2"/>
        <v>80.767750829895448</v>
      </c>
      <c r="H24" s="240">
        <v>1</v>
      </c>
      <c r="I24" s="243">
        <v>10.31</v>
      </c>
      <c r="J24" s="243">
        <v>1.5806</v>
      </c>
      <c r="K24" s="243">
        <v>9.3040000000000053E-2</v>
      </c>
      <c r="L24" s="241">
        <v>0</v>
      </c>
      <c r="M24" s="244">
        <f t="shared" si="3"/>
        <v>120.33096168455431</v>
      </c>
      <c r="N24" s="243">
        <v>1.0155000000000001</v>
      </c>
      <c r="O24" s="243">
        <v>102.13</v>
      </c>
      <c r="P24" s="243">
        <v>3.2699999999999996</v>
      </c>
      <c r="Q24" s="243">
        <v>1.5</v>
      </c>
      <c r="R24" s="241">
        <v>0</v>
      </c>
      <c r="S24" s="78">
        <v>1</v>
      </c>
    </row>
    <row r="25" spans="1:19" ht="16.5" customHeight="1" x14ac:dyDescent="0.3">
      <c r="A25" s="236" t="b">
        <v>1</v>
      </c>
      <c r="B25" s="237" t="s">
        <v>848</v>
      </c>
      <c r="C25" s="238">
        <v>20</v>
      </c>
      <c r="D25" s="245">
        <f t="shared" si="4"/>
        <v>388</v>
      </c>
      <c r="E25" s="240">
        <f t="shared" si="0"/>
        <v>19</v>
      </c>
      <c r="F25" s="241">
        <v>0</v>
      </c>
      <c r="G25" s="242">
        <f t="shared" si="2"/>
        <v>82.948480102302611</v>
      </c>
      <c r="H25" s="240">
        <v>1</v>
      </c>
      <c r="I25" s="243">
        <v>10.32</v>
      </c>
      <c r="J25" s="243">
        <v>1.5820000000000001</v>
      </c>
      <c r="K25" s="243">
        <v>9.6000000000000044E-2</v>
      </c>
      <c r="L25" s="241">
        <v>0</v>
      </c>
      <c r="M25" s="244">
        <f t="shared" si="3"/>
        <v>126.34750976878203</v>
      </c>
      <c r="N25" s="243">
        <v>1.016</v>
      </c>
      <c r="O25" s="243">
        <v>102.2</v>
      </c>
      <c r="P25" s="243">
        <v>3.3</v>
      </c>
      <c r="Q25" s="243">
        <v>1.5</v>
      </c>
      <c r="R25" s="241">
        <v>0</v>
      </c>
      <c r="S25" s="78">
        <v>1</v>
      </c>
    </row>
    <row r="26" spans="1:19" ht="16.5" customHeight="1" x14ac:dyDescent="0.3">
      <c r="A26" s="236" t="b">
        <v>1</v>
      </c>
      <c r="B26" s="237" t="s">
        <v>849</v>
      </c>
      <c r="C26" s="238">
        <v>21</v>
      </c>
      <c r="D26" s="239">
        <f t="shared" ref="D26:D44" si="5">INT(D25+D25*5%)</f>
        <v>407</v>
      </c>
      <c r="E26" s="240">
        <f t="shared" si="0"/>
        <v>20</v>
      </c>
      <c r="F26" s="241">
        <v>0</v>
      </c>
      <c r="G26" s="242">
        <f t="shared" si="2"/>
        <v>85.188089065064773</v>
      </c>
      <c r="H26" s="240">
        <v>1</v>
      </c>
      <c r="I26" s="243">
        <v>14.332000000000001</v>
      </c>
      <c r="J26" s="243">
        <v>1.5833999999999999</v>
      </c>
      <c r="K26" s="243">
        <v>9.9680000000000046E-2</v>
      </c>
      <c r="L26" s="241">
        <v>0</v>
      </c>
      <c r="M26" s="244">
        <f t="shared" si="3"/>
        <v>132.66488525722113</v>
      </c>
      <c r="N26" s="243">
        <v>1.1165999999999998</v>
      </c>
      <c r="O26" s="243">
        <v>102.28</v>
      </c>
      <c r="P26" s="243">
        <v>3.7299999999999995</v>
      </c>
      <c r="Q26" s="243">
        <v>1.5</v>
      </c>
      <c r="R26" s="241">
        <v>0</v>
      </c>
      <c r="S26" s="78">
        <v>1</v>
      </c>
    </row>
    <row r="27" spans="1:19" ht="16.5" customHeight="1" x14ac:dyDescent="0.3">
      <c r="A27" s="236" t="b">
        <v>1</v>
      </c>
      <c r="B27" s="237" t="s">
        <v>850</v>
      </c>
      <c r="C27" s="238">
        <v>22</v>
      </c>
      <c r="D27" s="245">
        <f t="shared" si="5"/>
        <v>427</v>
      </c>
      <c r="E27" s="240">
        <f t="shared" si="0"/>
        <v>21</v>
      </c>
      <c r="F27" s="241">
        <v>0</v>
      </c>
      <c r="G27" s="242">
        <f t="shared" si="2"/>
        <v>87.488167469821519</v>
      </c>
      <c r="H27" s="240">
        <v>1</v>
      </c>
      <c r="I27" s="243">
        <v>14.344000000000001</v>
      </c>
      <c r="J27" s="243">
        <v>1.5848</v>
      </c>
      <c r="K27" s="243">
        <v>0.10336000000000006</v>
      </c>
      <c r="L27" s="241">
        <v>0</v>
      </c>
      <c r="M27" s="244">
        <f t="shared" si="3"/>
        <v>139.2981295200822</v>
      </c>
      <c r="N27" s="243">
        <v>1.1172</v>
      </c>
      <c r="O27" s="243">
        <v>102.36</v>
      </c>
      <c r="P27" s="243">
        <v>3.7599999999999989</v>
      </c>
      <c r="Q27" s="243">
        <v>1.5</v>
      </c>
      <c r="R27" s="241">
        <v>0</v>
      </c>
      <c r="S27" s="78">
        <v>1</v>
      </c>
    </row>
    <row r="28" spans="1:19" ht="16.5" customHeight="1" x14ac:dyDescent="0.3">
      <c r="A28" s="236" t="b">
        <v>1</v>
      </c>
      <c r="B28" s="237" t="s">
        <v>851</v>
      </c>
      <c r="C28" s="238">
        <v>23</v>
      </c>
      <c r="D28" s="245">
        <f t="shared" si="5"/>
        <v>448</v>
      </c>
      <c r="E28" s="240">
        <f t="shared" si="0"/>
        <v>22</v>
      </c>
      <c r="F28" s="241">
        <v>0</v>
      </c>
      <c r="G28" s="242">
        <f t="shared" si="2"/>
        <v>89.850347991506695</v>
      </c>
      <c r="H28" s="240">
        <v>1</v>
      </c>
      <c r="I28" s="243">
        <v>14.356</v>
      </c>
      <c r="J28" s="243">
        <v>1.5861999999999998</v>
      </c>
      <c r="K28" s="243">
        <v>0.10704000000000007</v>
      </c>
      <c r="L28" s="241">
        <v>0</v>
      </c>
      <c r="M28" s="244">
        <f t="shared" si="3"/>
        <v>146.2630359960863</v>
      </c>
      <c r="N28" s="243">
        <v>1.1177999999999999</v>
      </c>
      <c r="O28" s="243">
        <v>102.43999999999998</v>
      </c>
      <c r="P28" s="243">
        <v>3.7899999999999991</v>
      </c>
      <c r="Q28" s="243">
        <v>1.5</v>
      </c>
      <c r="R28" s="241">
        <v>0</v>
      </c>
      <c r="S28" s="78">
        <v>1</v>
      </c>
    </row>
    <row r="29" spans="1:19" ht="16.5" customHeight="1" x14ac:dyDescent="0.3">
      <c r="A29" s="236" t="b">
        <v>1</v>
      </c>
      <c r="B29" s="237" t="s">
        <v>852</v>
      </c>
      <c r="C29" s="238">
        <v>24</v>
      </c>
      <c r="D29" s="245">
        <f t="shared" si="5"/>
        <v>470</v>
      </c>
      <c r="E29" s="240">
        <f t="shared" si="0"/>
        <v>23</v>
      </c>
      <c r="F29" s="241">
        <v>0</v>
      </c>
      <c r="G29" s="242">
        <f t="shared" si="2"/>
        <v>92.27630738727737</v>
      </c>
      <c r="H29" s="240">
        <v>1</v>
      </c>
      <c r="I29" s="243">
        <v>14.368</v>
      </c>
      <c r="J29" s="243">
        <v>1.5876000000000001</v>
      </c>
      <c r="K29" s="243">
        <v>0.11072000000000005</v>
      </c>
      <c r="L29" s="241">
        <v>0</v>
      </c>
      <c r="M29" s="244">
        <f t="shared" si="3"/>
        <v>153.57618779589063</v>
      </c>
      <c r="N29" s="243">
        <v>1.1184000000000001</v>
      </c>
      <c r="O29" s="243">
        <v>102.52000000000001</v>
      </c>
      <c r="P29" s="243">
        <v>3.819999999999999</v>
      </c>
      <c r="Q29" s="243">
        <v>1.5</v>
      </c>
      <c r="R29" s="241">
        <v>0</v>
      </c>
      <c r="S29" s="78">
        <v>1</v>
      </c>
    </row>
    <row r="30" spans="1:19" ht="16.5" customHeight="1" x14ac:dyDescent="0.3">
      <c r="A30" s="236" t="b">
        <v>1</v>
      </c>
      <c r="B30" s="237" t="s">
        <v>853</v>
      </c>
      <c r="C30" s="238">
        <v>25</v>
      </c>
      <c r="D30" s="245">
        <f t="shared" si="5"/>
        <v>493</v>
      </c>
      <c r="E30" s="240">
        <f t="shared" si="0"/>
        <v>24</v>
      </c>
      <c r="F30" s="241">
        <v>0</v>
      </c>
      <c r="G30" s="242">
        <f t="shared" si="2"/>
        <v>94.767767686733848</v>
      </c>
      <c r="H30" s="240">
        <v>1</v>
      </c>
      <c r="I30" s="243">
        <v>14.38</v>
      </c>
      <c r="J30" s="243">
        <v>1.589</v>
      </c>
      <c r="K30" s="243">
        <v>0.11440000000000004</v>
      </c>
      <c r="L30" s="241">
        <v>0</v>
      </c>
      <c r="M30" s="244">
        <f t="shared" si="3"/>
        <v>161.25499718568517</v>
      </c>
      <c r="N30" s="243">
        <v>1.119</v>
      </c>
      <c r="O30" s="243">
        <v>102.6</v>
      </c>
      <c r="P30" s="243">
        <v>3.8499999999999988</v>
      </c>
      <c r="Q30" s="243">
        <v>1.5</v>
      </c>
      <c r="R30" s="241">
        <v>0</v>
      </c>
      <c r="S30" s="78">
        <v>1</v>
      </c>
    </row>
    <row r="31" spans="1:19" ht="16.5" customHeight="1" x14ac:dyDescent="0.3">
      <c r="A31" s="236" t="b">
        <v>1</v>
      </c>
      <c r="B31" s="237" t="s">
        <v>854</v>
      </c>
      <c r="C31" s="238">
        <v>26</v>
      </c>
      <c r="D31" s="245">
        <f t="shared" si="5"/>
        <v>517</v>
      </c>
      <c r="E31" s="240">
        <f t="shared" si="0"/>
        <v>25</v>
      </c>
      <c r="F31" s="241">
        <v>0</v>
      </c>
      <c r="G31" s="242">
        <f t="shared" si="2"/>
        <v>97.32649741427565</v>
      </c>
      <c r="H31" s="240">
        <v>1</v>
      </c>
      <c r="I31" s="243">
        <v>14.392000000000001</v>
      </c>
      <c r="J31" s="243">
        <v>1.5904</v>
      </c>
      <c r="K31" s="243">
        <v>0.11808000000000006</v>
      </c>
      <c r="L31" s="241">
        <v>0</v>
      </c>
      <c r="M31" s="244">
        <f t="shared" si="3"/>
        <v>169.31774704496942</v>
      </c>
      <c r="N31" s="243">
        <v>1.1195999999999999</v>
      </c>
      <c r="O31" s="243">
        <v>102.67999999999999</v>
      </c>
      <c r="P31" s="243">
        <v>3.879999999999999</v>
      </c>
      <c r="Q31" s="243">
        <v>1.5</v>
      </c>
      <c r="R31" s="241">
        <v>0</v>
      </c>
      <c r="S31" s="76">
        <v>1</v>
      </c>
    </row>
    <row r="32" spans="1:19" ht="16.5" customHeight="1" x14ac:dyDescent="0.3">
      <c r="A32" s="236" t="b">
        <v>1</v>
      </c>
      <c r="B32" s="237" t="s">
        <v>855</v>
      </c>
      <c r="C32" s="238">
        <v>27</v>
      </c>
      <c r="D32" s="245">
        <f t="shared" si="5"/>
        <v>542</v>
      </c>
      <c r="E32" s="240">
        <f t="shared" si="0"/>
        <v>27</v>
      </c>
      <c r="F32" s="241">
        <v>0</v>
      </c>
      <c r="G32" s="242">
        <f t="shared" si="2"/>
        <v>99.954312844461086</v>
      </c>
      <c r="H32" s="240">
        <v>1</v>
      </c>
      <c r="I32" s="243">
        <v>14.404000000000002</v>
      </c>
      <c r="J32" s="243">
        <v>1.5917999999999999</v>
      </c>
      <c r="K32" s="243">
        <v>0.12176000000000006</v>
      </c>
      <c r="L32" s="241">
        <v>0</v>
      </c>
      <c r="M32" s="244">
        <f t="shared" si="3"/>
        <v>177.7836343972179</v>
      </c>
      <c r="N32" s="243">
        <v>1.1202000000000001</v>
      </c>
      <c r="O32" s="243">
        <v>102.76000000000002</v>
      </c>
      <c r="P32" s="243">
        <v>3.9099999999999984</v>
      </c>
      <c r="Q32" s="243">
        <v>1.5</v>
      </c>
      <c r="R32" s="241">
        <v>0</v>
      </c>
      <c r="S32" s="76">
        <v>1</v>
      </c>
    </row>
    <row r="33" spans="1:19" ht="16.5" customHeight="1" x14ac:dyDescent="0.3">
      <c r="A33" s="236" t="b">
        <v>1</v>
      </c>
      <c r="B33" s="237" t="s">
        <v>856</v>
      </c>
      <c r="C33" s="238">
        <v>28</v>
      </c>
      <c r="D33" s="245">
        <f t="shared" si="5"/>
        <v>569</v>
      </c>
      <c r="E33" s="240">
        <f t="shared" si="0"/>
        <v>28</v>
      </c>
      <c r="F33" s="241">
        <v>0</v>
      </c>
      <c r="G33" s="242">
        <f t="shared" si="2"/>
        <v>102.65307929126152</v>
      </c>
      <c r="H33" s="240">
        <v>1</v>
      </c>
      <c r="I33" s="243">
        <v>14.415999999999999</v>
      </c>
      <c r="J33" s="243">
        <v>1.5932000000000002</v>
      </c>
      <c r="K33" s="243">
        <v>0.12544000000000008</v>
      </c>
      <c r="L33" s="241">
        <v>0</v>
      </c>
      <c r="M33" s="244">
        <f t="shared" si="3"/>
        <v>186.67281611707881</v>
      </c>
      <c r="N33" s="243">
        <v>1.1208</v>
      </c>
      <c r="O33" s="243">
        <v>102.83999999999999</v>
      </c>
      <c r="P33" s="243">
        <v>3.9399999999999986</v>
      </c>
      <c r="Q33" s="243">
        <v>1.5</v>
      </c>
      <c r="R33" s="241">
        <v>0</v>
      </c>
      <c r="S33" s="76">
        <v>1</v>
      </c>
    </row>
    <row r="34" spans="1:19" ht="16.5" customHeight="1" x14ac:dyDescent="0.3">
      <c r="A34" s="236" t="b">
        <v>1</v>
      </c>
      <c r="B34" s="237" t="s">
        <v>857</v>
      </c>
      <c r="C34" s="238">
        <v>29</v>
      </c>
      <c r="D34" s="245">
        <f t="shared" si="5"/>
        <v>597</v>
      </c>
      <c r="E34" s="240">
        <f t="shared" si="0"/>
        <v>29</v>
      </c>
      <c r="F34" s="241">
        <v>0</v>
      </c>
      <c r="G34" s="242">
        <f t="shared" si="2"/>
        <v>105.42471243212557</v>
      </c>
      <c r="H34" s="240">
        <v>1</v>
      </c>
      <c r="I34" s="243">
        <v>14.427999999999999</v>
      </c>
      <c r="J34" s="243">
        <v>1.5946</v>
      </c>
      <c r="K34" s="243">
        <v>0.12912000000000007</v>
      </c>
      <c r="L34" s="241">
        <v>0</v>
      </c>
      <c r="M34" s="244">
        <f t="shared" si="3"/>
        <v>196.00645692293276</v>
      </c>
      <c r="N34" s="243">
        <v>1.1214000000000002</v>
      </c>
      <c r="O34" s="243">
        <v>102.92</v>
      </c>
      <c r="P34" s="243">
        <v>3.9699999999999984</v>
      </c>
      <c r="Q34" s="243">
        <v>1.5</v>
      </c>
      <c r="R34" s="241">
        <v>0</v>
      </c>
      <c r="S34" s="76">
        <v>1</v>
      </c>
    </row>
    <row r="35" spans="1:19" ht="16.5" customHeight="1" x14ac:dyDescent="0.3">
      <c r="A35" s="236" t="b">
        <v>1</v>
      </c>
      <c r="B35" s="237" t="s">
        <v>858</v>
      </c>
      <c r="C35" s="238">
        <v>30</v>
      </c>
      <c r="D35" s="245">
        <f t="shared" si="5"/>
        <v>626</v>
      </c>
      <c r="E35" s="240">
        <f t="shared" si="0"/>
        <v>31</v>
      </c>
      <c r="F35" s="241">
        <v>0</v>
      </c>
      <c r="G35" s="242">
        <f t="shared" si="2"/>
        <v>108.27117966779295</v>
      </c>
      <c r="H35" s="240">
        <v>1</v>
      </c>
      <c r="I35" s="243">
        <v>14.44</v>
      </c>
      <c r="J35" s="243">
        <v>1.5960000000000001</v>
      </c>
      <c r="K35" s="243">
        <v>0.13280000000000006</v>
      </c>
      <c r="L35" s="241">
        <v>0</v>
      </c>
      <c r="M35" s="244">
        <f t="shared" si="3"/>
        <v>205.80677976907941</v>
      </c>
      <c r="N35" s="243">
        <v>1.1220000000000001</v>
      </c>
      <c r="O35" s="243">
        <v>103</v>
      </c>
      <c r="P35" s="243">
        <v>3.9999999999999982</v>
      </c>
      <c r="Q35" s="243">
        <v>1.5</v>
      </c>
      <c r="R35" s="241">
        <v>0</v>
      </c>
      <c r="S35" s="76">
        <v>1</v>
      </c>
    </row>
    <row r="36" spans="1:19" ht="16.5" customHeight="1" x14ac:dyDescent="0.3">
      <c r="A36" s="236" t="b">
        <v>1</v>
      </c>
      <c r="B36" s="237" t="s">
        <v>859</v>
      </c>
      <c r="C36" s="238">
        <v>31</v>
      </c>
      <c r="D36" s="245">
        <f t="shared" si="5"/>
        <v>657</v>
      </c>
      <c r="E36" s="240">
        <f t="shared" si="0"/>
        <v>32</v>
      </c>
      <c r="F36" s="241">
        <v>0</v>
      </c>
      <c r="G36" s="242">
        <f t="shared" si="2"/>
        <v>111.19450151882334</v>
      </c>
      <c r="H36" s="240">
        <v>1</v>
      </c>
      <c r="I36" s="243">
        <v>14.452</v>
      </c>
      <c r="J36" s="243">
        <v>1.5973999999999999</v>
      </c>
      <c r="K36" s="243">
        <v>0.13648000000000007</v>
      </c>
      <c r="L36" s="241">
        <v>0</v>
      </c>
      <c r="M36" s="244">
        <f t="shared" si="3"/>
        <v>216.09711875753339</v>
      </c>
      <c r="N36" s="243">
        <v>1.1225999999999998</v>
      </c>
      <c r="O36" s="243">
        <v>103.08</v>
      </c>
      <c r="P36" s="243">
        <v>4.0299999999999985</v>
      </c>
      <c r="Q36" s="243">
        <v>1.5</v>
      </c>
      <c r="R36" s="241">
        <v>0</v>
      </c>
      <c r="S36" s="76">
        <v>1</v>
      </c>
    </row>
    <row r="37" spans="1:19" ht="16.5" customHeight="1" x14ac:dyDescent="0.3">
      <c r="A37" s="236" t="b">
        <v>1</v>
      </c>
      <c r="B37" s="237" t="s">
        <v>860</v>
      </c>
      <c r="C37" s="238">
        <v>32</v>
      </c>
      <c r="D37" s="245">
        <f t="shared" si="5"/>
        <v>689</v>
      </c>
      <c r="E37" s="240">
        <f t="shared" si="0"/>
        <v>34</v>
      </c>
      <c r="F37" s="241">
        <v>0</v>
      </c>
      <c r="G37" s="242">
        <f t="shared" si="2"/>
        <v>114.19675305983156</v>
      </c>
      <c r="H37" s="240">
        <v>1</v>
      </c>
      <c r="I37" s="243">
        <v>14.464</v>
      </c>
      <c r="J37" s="243">
        <v>1.5988</v>
      </c>
      <c r="K37" s="243">
        <v>0.14016000000000006</v>
      </c>
      <c r="L37" s="241">
        <v>0</v>
      </c>
      <c r="M37" s="244">
        <f t="shared" si="3"/>
        <v>226.90197469541008</v>
      </c>
      <c r="N37" s="243">
        <v>1.1232</v>
      </c>
      <c r="O37" s="243">
        <v>103.16000000000001</v>
      </c>
      <c r="P37" s="243">
        <v>4.0599999999999978</v>
      </c>
      <c r="Q37" s="243">
        <v>1.5</v>
      </c>
      <c r="R37" s="241">
        <v>0</v>
      </c>
      <c r="S37" s="76">
        <v>1</v>
      </c>
    </row>
    <row r="38" spans="1:19" ht="16.5" customHeight="1" x14ac:dyDescent="0.3">
      <c r="A38" s="236" t="b">
        <v>1</v>
      </c>
      <c r="B38" s="237" t="s">
        <v>861</v>
      </c>
      <c r="C38" s="238">
        <v>33</v>
      </c>
      <c r="D38" s="245">
        <f t="shared" si="5"/>
        <v>723</v>
      </c>
      <c r="E38" s="240">
        <f t="shared" si="0"/>
        <v>36</v>
      </c>
      <c r="F38" s="241">
        <v>0</v>
      </c>
      <c r="G38" s="242">
        <f t="shared" si="2"/>
        <v>117.28006539244701</v>
      </c>
      <c r="H38" s="240">
        <v>1</v>
      </c>
      <c r="I38" s="243">
        <v>14.476000000000001</v>
      </c>
      <c r="J38" s="243">
        <v>1.6001999999999998</v>
      </c>
      <c r="K38" s="243">
        <v>0.14384000000000005</v>
      </c>
      <c r="L38" s="241">
        <v>0</v>
      </c>
      <c r="M38" s="244">
        <f t="shared" si="3"/>
        <v>238.24707343018059</v>
      </c>
      <c r="N38" s="243">
        <v>1.1237999999999999</v>
      </c>
      <c r="O38" s="243">
        <v>103.24000000000001</v>
      </c>
      <c r="P38" s="243">
        <v>4.0899999999999981</v>
      </c>
      <c r="Q38" s="243">
        <v>1.5</v>
      </c>
      <c r="R38" s="241">
        <v>0</v>
      </c>
      <c r="S38" s="76">
        <v>1</v>
      </c>
    </row>
    <row r="39" spans="1:19" ht="16.5" customHeight="1" x14ac:dyDescent="0.3">
      <c r="A39" s="236" t="b">
        <v>1</v>
      </c>
      <c r="B39" s="237" t="s">
        <v>862</v>
      </c>
      <c r="C39" s="238">
        <v>34</v>
      </c>
      <c r="D39" s="245">
        <f t="shared" si="5"/>
        <v>759</v>
      </c>
      <c r="E39" s="240">
        <f t="shared" si="0"/>
        <v>37</v>
      </c>
      <c r="F39" s="241">
        <v>0</v>
      </c>
      <c r="G39" s="242">
        <f t="shared" si="2"/>
        <v>120.44662715804307</v>
      </c>
      <c r="H39" s="240">
        <v>1</v>
      </c>
      <c r="I39" s="243">
        <v>14.488</v>
      </c>
      <c r="J39" s="243">
        <v>2.6016000000000004</v>
      </c>
      <c r="K39" s="243">
        <v>0.14752000000000007</v>
      </c>
      <c r="L39" s="241">
        <v>0</v>
      </c>
      <c r="M39" s="244">
        <f t="shared" si="3"/>
        <v>250.15942710168963</v>
      </c>
      <c r="N39" s="243">
        <v>1.1244000000000001</v>
      </c>
      <c r="O39" s="243">
        <v>103.32000000000001</v>
      </c>
      <c r="P39" s="243">
        <v>4.1199999999999974</v>
      </c>
      <c r="Q39" s="243">
        <v>1.5</v>
      </c>
      <c r="R39" s="241">
        <v>0</v>
      </c>
      <c r="S39" s="76">
        <v>1</v>
      </c>
    </row>
    <row r="40" spans="1:19" ht="16.5" customHeight="1" x14ac:dyDescent="0.3">
      <c r="A40" s="236" t="b">
        <v>1</v>
      </c>
      <c r="B40" s="237" t="s">
        <v>863</v>
      </c>
      <c r="C40" s="238">
        <v>35</v>
      </c>
      <c r="D40" s="245">
        <f t="shared" si="5"/>
        <v>796</v>
      </c>
      <c r="E40" s="240">
        <f t="shared" si="0"/>
        <v>39</v>
      </c>
      <c r="F40" s="241">
        <v>0</v>
      </c>
      <c r="G40" s="242">
        <f t="shared" si="2"/>
        <v>123.69868609131022</v>
      </c>
      <c r="H40" s="240">
        <v>1</v>
      </c>
      <c r="I40" s="243">
        <v>14.5</v>
      </c>
      <c r="J40" s="243">
        <v>2.6029999999999998</v>
      </c>
      <c r="K40" s="243">
        <v>0.15120000000000008</v>
      </c>
      <c r="L40" s="241">
        <v>0</v>
      </c>
      <c r="M40" s="244">
        <f t="shared" si="3"/>
        <v>262.66739845677409</v>
      </c>
      <c r="N40" s="243">
        <v>1.125</v>
      </c>
      <c r="O40" s="243">
        <v>103.4</v>
      </c>
      <c r="P40" s="243">
        <v>4.1499999999999977</v>
      </c>
      <c r="Q40" s="243">
        <v>1.5</v>
      </c>
      <c r="R40" s="241">
        <v>0</v>
      </c>
      <c r="S40" s="76">
        <v>1</v>
      </c>
    </row>
    <row r="41" spans="1:19" ht="16.5" customHeight="1" x14ac:dyDescent="0.3">
      <c r="A41" s="236" t="b">
        <v>1</v>
      </c>
      <c r="B41" s="237" t="s">
        <v>864</v>
      </c>
      <c r="C41" s="238">
        <v>36</v>
      </c>
      <c r="D41" s="245">
        <f t="shared" si="5"/>
        <v>835</v>
      </c>
      <c r="E41" s="240">
        <f t="shared" si="0"/>
        <v>41</v>
      </c>
      <c r="F41" s="241">
        <v>0</v>
      </c>
      <c r="G41" s="242">
        <f t="shared" si="2"/>
        <v>127.03855061577559</v>
      </c>
      <c r="H41" s="240">
        <v>1</v>
      </c>
      <c r="I41" s="243">
        <v>14.512</v>
      </c>
      <c r="J41" s="243">
        <v>2.6044</v>
      </c>
      <c r="K41" s="243">
        <v>0.15488000000000007</v>
      </c>
      <c r="L41" s="241">
        <v>0</v>
      </c>
      <c r="M41" s="244">
        <f t="shared" si="3"/>
        <v>275.8007683796128</v>
      </c>
      <c r="N41" s="243">
        <v>1.1255999999999999</v>
      </c>
      <c r="O41" s="243">
        <v>103.47999999999999</v>
      </c>
      <c r="P41" s="243">
        <v>4.1799999999999979</v>
      </c>
      <c r="Q41" s="243">
        <v>1.5</v>
      </c>
      <c r="R41" s="241">
        <v>0</v>
      </c>
      <c r="S41" s="76">
        <v>1</v>
      </c>
    </row>
    <row r="42" spans="1:19" ht="16.5" customHeight="1" x14ac:dyDescent="0.3">
      <c r="A42" s="236" t="b">
        <v>1</v>
      </c>
      <c r="B42" s="237" t="s">
        <v>865</v>
      </c>
      <c r="C42" s="238">
        <v>37</v>
      </c>
      <c r="D42" s="245">
        <f t="shared" si="5"/>
        <v>876</v>
      </c>
      <c r="E42" s="240">
        <f t="shared" si="0"/>
        <v>43</v>
      </c>
      <c r="F42" s="241">
        <v>0</v>
      </c>
      <c r="G42" s="242">
        <f t="shared" si="2"/>
        <v>130.46859148240151</v>
      </c>
      <c r="H42" s="240">
        <v>1</v>
      </c>
      <c r="I42" s="243">
        <v>14.524000000000001</v>
      </c>
      <c r="J42" s="243">
        <v>2.6057999999999999</v>
      </c>
      <c r="K42" s="243">
        <v>0.15856000000000006</v>
      </c>
      <c r="L42" s="241">
        <v>0</v>
      </c>
      <c r="M42" s="244">
        <f t="shared" si="3"/>
        <v>289.59080679859346</v>
      </c>
      <c r="N42" s="243">
        <v>1.1262000000000001</v>
      </c>
      <c r="O42" s="243">
        <v>103.56000000000002</v>
      </c>
      <c r="P42" s="243">
        <v>4.2099999999999973</v>
      </c>
      <c r="Q42" s="243">
        <v>1.5</v>
      </c>
      <c r="R42" s="241">
        <v>0</v>
      </c>
      <c r="S42" s="76">
        <v>1</v>
      </c>
    </row>
    <row r="43" spans="1:19" ht="16.5" customHeight="1" x14ac:dyDescent="0.3">
      <c r="A43" s="236" t="b">
        <v>1</v>
      </c>
      <c r="B43" s="237" t="s">
        <v>866</v>
      </c>
      <c r="C43" s="238">
        <v>38</v>
      </c>
      <c r="D43" s="245">
        <f t="shared" si="5"/>
        <v>919</v>
      </c>
      <c r="E43" s="240">
        <f t="shared" si="0"/>
        <v>45</v>
      </c>
      <c r="F43" s="241">
        <v>0</v>
      </c>
      <c r="G43" s="242">
        <f t="shared" si="2"/>
        <v>133.99124345242635</v>
      </c>
      <c r="H43" s="240">
        <v>1</v>
      </c>
      <c r="I43" s="243">
        <v>14.536000000000001</v>
      </c>
      <c r="J43" s="243">
        <v>2.6072000000000002</v>
      </c>
      <c r="K43" s="243">
        <v>0.16224000000000008</v>
      </c>
      <c r="L43" s="241">
        <v>0</v>
      </c>
      <c r="M43" s="244">
        <f t="shared" si="3"/>
        <v>304.07034713852318</v>
      </c>
      <c r="N43" s="243">
        <v>1.1268</v>
      </c>
      <c r="O43" s="243">
        <v>103.63999999999999</v>
      </c>
      <c r="P43" s="243">
        <v>4.2399999999999975</v>
      </c>
      <c r="Q43" s="243">
        <v>1.5</v>
      </c>
      <c r="R43" s="241">
        <v>0</v>
      </c>
      <c r="S43" s="76">
        <v>1</v>
      </c>
    </row>
    <row r="44" spans="1:19" ht="16.5" customHeight="1" x14ac:dyDescent="0.3">
      <c r="A44" s="236" t="b">
        <v>1</v>
      </c>
      <c r="B44" s="237" t="s">
        <v>867</v>
      </c>
      <c r="C44" s="238">
        <v>39</v>
      </c>
      <c r="D44" s="245">
        <f t="shared" si="5"/>
        <v>964</v>
      </c>
      <c r="E44" s="240">
        <f t="shared" si="0"/>
        <v>48</v>
      </c>
      <c r="F44" s="241">
        <v>0</v>
      </c>
      <c r="G44" s="242">
        <f t="shared" si="2"/>
        <v>137.60900702564186</v>
      </c>
      <c r="H44" s="240">
        <v>1</v>
      </c>
      <c r="I44" s="243">
        <v>14.548</v>
      </c>
      <c r="J44" s="243">
        <v>2.6086</v>
      </c>
      <c r="K44" s="243">
        <v>0.16592000000000007</v>
      </c>
      <c r="L44" s="241">
        <v>0</v>
      </c>
      <c r="M44" s="244">
        <f t="shared" si="3"/>
        <v>319.27386449544935</v>
      </c>
      <c r="N44" s="243">
        <v>1.1274000000000002</v>
      </c>
      <c r="O44" s="243">
        <v>103.72</v>
      </c>
      <c r="P44" s="243">
        <v>4.2699999999999978</v>
      </c>
      <c r="Q44" s="243">
        <v>1.5</v>
      </c>
      <c r="R44" s="241">
        <v>0</v>
      </c>
      <c r="S44" s="76">
        <v>1</v>
      </c>
    </row>
    <row r="45" spans="1:19" ht="16.5" customHeight="1" x14ac:dyDescent="0.3">
      <c r="A45" s="236" t="b">
        <v>1</v>
      </c>
      <c r="B45" s="237" t="s">
        <v>868</v>
      </c>
      <c r="C45" s="238">
        <v>40</v>
      </c>
      <c r="D45" s="239">
        <f t="shared" ref="D45:D54" si="6">INT(D44+D44*3%)</f>
        <v>992</v>
      </c>
      <c r="E45" s="240">
        <f t="shared" si="0"/>
        <v>49</v>
      </c>
      <c r="F45" s="241">
        <v>0</v>
      </c>
      <c r="G45" s="242">
        <f t="shared" si="2"/>
        <v>141.32445021533417</v>
      </c>
      <c r="H45" s="240">
        <v>1</v>
      </c>
      <c r="I45" s="243">
        <v>14.56</v>
      </c>
      <c r="J45" s="243">
        <v>2.6100000000000003</v>
      </c>
      <c r="K45" s="243">
        <v>0.16960000000000008</v>
      </c>
      <c r="L45" s="241">
        <v>0</v>
      </c>
      <c r="M45" s="244">
        <f t="shared" si="3"/>
        <v>335.23755772022184</v>
      </c>
      <c r="N45" s="243">
        <v>1.1279999999999999</v>
      </c>
      <c r="O45" s="243">
        <v>103.8</v>
      </c>
      <c r="P45" s="243">
        <v>4.2999999999999972</v>
      </c>
      <c r="Q45" s="243">
        <v>1.5</v>
      </c>
      <c r="R45" s="241">
        <v>0</v>
      </c>
      <c r="S45" s="78">
        <v>1</v>
      </c>
    </row>
    <row r="46" spans="1:19" ht="16.5" customHeight="1" x14ac:dyDescent="0.3">
      <c r="A46" s="236" t="b">
        <v>1</v>
      </c>
      <c r="B46" s="237" t="s">
        <v>869</v>
      </c>
      <c r="C46" s="238">
        <v>41</v>
      </c>
      <c r="D46" s="245">
        <f t="shared" si="6"/>
        <v>1021</v>
      </c>
      <c r="E46" s="240">
        <f t="shared" si="0"/>
        <v>51</v>
      </c>
      <c r="F46" s="241">
        <v>0</v>
      </c>
      <c r="G46" s="242">
        <f t="shared" si="2"/>
        <v>145.14021037114819</v>
      </c>
      <c r="H46" s="240">
        <v>1</v>
      </c>
      <c r="I46" s="243">
        <v>14.572000000000001</v>
      </c>
      <c r="J46" s="243">
        <v>2.6113999999999997</v>
      </c>
      <c r="K46" s="243">
        <v>0.17328000000000007</v>
      </c>
      <c r="L46" s="241">
        <v>0</v>
      </c>
      <c r="M46" s="244">
        <f t="shared" si="3"/>
        <v>351.99943560623296</v>
      </c>
      <c r="N46" s="243">
        <v>1.1286</v>
      </c>
      <c r="O46" s="243">
        <v>103.88000000000002</v>
      </c>
      <c r="P46" s="243">
        <v>4.3299999999999974</v>
      </c>
      <c r="Q46" s="243">
        <v>1.5</v>
      </c>
      <c r="R46" s="241">
        <v>0</v>
      </c>
      <c r="S46" s="78">
        <v>1</v>
      </c>
    </row>
    <row r="47" spans="1:19" ht="16.5" customHeight="1" x14ac:dyDescent="0.3">
      <c r="A47" s="236" t="b">
        <v>1</v>
      </c>
      <c r="B47" s="237" t="s">
        <v>870</v>
      </c>
      <c r="C47" s="238">
        <v>42</v>
      </c>
      <c r="D47" s="245">
        <f t="shared" si="6"/>
        <v>1051</v>
      </c>
      <c r="E47" s="240">
        <f t="shared" si="0"/>
        <v>52</v>
      </c>
      <c r="F47" s="241">
        <v>0</v>
      </c>
      <c r="G47" s="242">
        <f t="shared" si="2"/>
        <v>149.05899605116917</v>
      </c>
      <c r="H47" s="240">
        <v>1</v>
      </c>
      <c r="I47" s="243">
        <v>14.584000000000001</v>
      </c>
      <c r="J47" s="243">
        <v>2.6128</v>
      </c>
      <c r="K47" s="243">
        <v>0.17696000000000009</v>
      </c>
      <c r="L47" s="241">
        <v>0</v>
      </c>
      <c r="M47" s="244">
        <f t="shared" si="3"/>
        <v>369.59940738654461</v>
      </c>
      <c r="N47" s="243">
        <v>1.1292</v>
      </c>
      <c r="O47" s="243">
        <v>103.96000000000001</v>
      </c>
      <c r="P47" s="243">
        <v>4.3599999999999968</v>
      </c>
      <c r="Q47" s="243">
        <v>1.5</v>
      </c>
      <c r="R47" s="241">
        <v>0</v>
      </c>
      <c r="S47" s="78">
        <v>1</v>
      </c>
    </row>
    <row r="48" spans="1:19" ht="16.5" customHeight="1" x14ac:dyDescent="0.3">
      <c r="A48" s="236" t="b">
        <v>1</v>
      </c>
      <c r="B48" s="237" t="s">
        <v>871</v>
      </c>
      <c r="C48" s="238">
        <v>43</v>
      </c>
      <c r="D48" s="245">
        <f t="shared" si="6"/>
        <v>1082</v>
      </c>
      <c r="E48" s="240">
        <f t="shared" si="0"/>
        <v>54</v>
      </c>
      <c r="F48" s="241">
        <v>0</v>
      </c>
      <c r="G48" s="242">
        <f t="shared" si="2"/>
        <v>153.08358894455074</v>
      </c>
      <c r="H48" s="240">
        <v>1</v>
      </c>
      <c r="I48" s="243">
        <v>14.596000000000002</v>
      </c>
      <c r="J48" s="243">
        <v>2.6141999999999999</v>
      </c>
      <c r="K48" s="243">
        <v>0.18064000000000011</v>
      </c>
      <c r="L48" s="241">
        <v>0</v>
      </c>
      <c r="M48" s="244">
        <f t="shared" si="3"/>
        <v>388.07937775587186</v>
      </c>
      <c r="N48" s="243">
        <v>1.1297999999999999</v>
      </c>
      <c r="O48" s="243">
        <v>104.03999999999999</v>
      </c>
      <c r="P48" s="243">
        <v>4.389999999999997</v>
      </c>
      <c r="Q48" s="243">
        <v>1.5</v>
      </c>
      <c r="R48" s="241">
        <v>0</v>
      </c>
      <c r="S48" s="78">
        <v>1</v>
      </c>
    </row>
    <row r="49" spans="1:19" ht="16.5" customHeight="1" x14ac:dyDescent="0.3">
      <c r="A49" s="236" t="b">
        <v>1</v>
      </c>
      <c r="B49" s="237" t="s">
        <v>872</v>
      </c>
      <c r="C49" s="238">
        <v>44</v>
      </c>
      <c r="D49" s="245">
        <f t="shared" si="6"/>
        <v>1114</v>
      </c>
      <c r="E49" s="240">
        <f t="shared" si="0"/>
        <v>55</v>
      </c>
      <c r="F49" s="241">
        <v>0</v>
      </c>
      <c r="G49" s="242">
        <f t="shared" si="2"/>
        <v>157.21684584605359</v>
      </c>
      <c r="H49" s="240">
        <v>1</v>
      </c>
      <c r="I49" s="243">
        <v>14.608000000000002</v>
      </c>
      <c r="J49" s="243">
        <v>2.6156000000000001</v>
      </c>
      <c r="K49" s="243">
        <v>0.18432000000000007</v>
      </c>
      <c r="L49" s="241">
        <v>0</v>
      </c>
      <c r="M49" s="244">
        <f t="shared" si="3"/>
        <v>407.48334664366547</v>
      </c>
      <c r="N49" s="243">
        <v>1.1304000000000001</v>
      </c>
      <c r="O49" s="243">
        <v>104.12</v>
      </c>
      <c r="P49" s="243">
        <v>4.4199999999999964</v>
      </c>
      <c r="Q49" s="243">
        <v>1.5</v>
      </c>
      <c r="R49" s="241">
        <v>0</v>
      </c>
      <c r="S49" s="78">
        <v>1</v>
      </c>
    </row>
    <row r="50" spans="1:19" ht="16.5" customHeight="1" x14ac:dyDescent="0.3">
      <c r="A50" s="236" t="b">
        <v>1</v>
      </c>
      <c r="B50" s="237" t="s">
        <v>873</v>
      </c>
      <c r="C50" s="238">
        <v>45</v>
      </c>
      <c r="D50" s="245">
        <f t="shared" si="6"/>
        <v>1147</v>
      </c>
      <c r="E50" s="240">
        <f t="shared" si="0"/>
        <v>57</v>
      </c>
      <c r="F50" s="241">
        <v>0</v>
      </c>
      <c r="G50" s="242">
        <f t="shared" si="2"/>
        <v>161.46170068389702</v>
      </c>
      <c r="H50" s="240">
        <v>1</v>
      </c>
      <c r="I50" s="243">
        <v>14.62</v>
      </c>
      <c r="J50" s="243">
        <v>2.617</v>
      </c>
      <c r="K50" s="243">
        <v>0.18800000000000008</v>
      </c>
      <c r="L50" s="241">
        <v>0</v>
      </c>
      <c r="M50" s="244">
        <f t="shared" si="3"/>
        <v>427.85751397584875</v>
      </c>
      <c r="N50" s="243">
        <v>1.131</v>
      </c>
      <c r="O50" s="243">
        <v>104.2</v>
      </c>
      <c r="P50" s="243">
        <v>4.4499999999999966</v>
      </c>
      <c r="Q50" s="243">
        <v>1.5</v>
      </c>
      <c r="R50" s="241">
        <v>0</v>
      </c>
      <c r="S50" s="78">
        <v>1</v>
      </c>
    </row>
    <row r="51" spans="1:19" ht="16.5" customHeight="1" x14ac:dyDescent="0.3">
      <c r="A51" s="236" t="b">
        <v>1</v>
      </c>
      <c r="B51" s="237" t="s">
        <v>874</v>
      </c>
      <c r="C51" s="238">
        <v>46</v>
      </c>
      <c r="D51" s="245">
        <f t="shared" si="6"/>
        <v>1181</v>
      </c>
      <c r="E51" s="240">
        <f t="shared" si="0"/>
        <v>59</v>
      </c>
      <c r="F51" s="241">
        <v>0</v>
      </c>
      <c r="G51" s="242">
        <f t="shared" si="2"/>
        <v>165.82116660236224</v>
      </c>
      <c r="H51" s="240">
        <v>1</v>
      </c>
      <c r="I51" s="243">
        <v>14.632</v>
      </c>
      <c r="J51" s="243">
        <v>2.6184000000000003</v>
      </c>
      <c r="K51" s="243">
        <v>0.1916800000000001</v>
      </c>
      <c r="L51" s="241">
        <v>0</v>
      </c>
      <c r="M51" s="244">
        <f t="shared" si="3"/>
        <v>449.25038967464121</v>
      </c>
      <c r="N51" s="243">
        <v>1.1316000000000002</v>
      </c>
      <c r="O51" s="243">
        <v>104.28000000000002</v>
      </c>
      <c r="P51" s="243">
        <v>4.4799999999999969</v>
      </c>
      <c r="Q51" s="243">
        <v>1.5</v>
      </c>
      <c r="R51" s="241">
        <v>0</v>
      </c>
      <c r="S51" s="78">
        <v>1</v>
      </c>
    </row>
    <row r="52" spans="1:19" ht="16.5" customHeight="1" x14ac:dyDescent="0.3">
      <c r="A52" s="236" t="b">
        <v>1</v>
      </c>
      <c r="B52" s="237" t="s">
        <v>875</v>
      </c>
      <c r="C52" s="238">
        <v>47</v>
      </c>
      <c r="D52" s="245">
        <f t="shared" si="6"/>
        <v>1216</v>
      </c>
      <c r="E52" s="240">
        <f t="shared" si="0"/>
        <v>60</v>
      </c>
      <c r="F52" s="241">
        <v>0</v>
      </c>
      <c r="G52" s="242">
        <f t="shared" si="2"/>
        <v>170.29833810062601</v>
      </c>
      <c r="H52" s="240">
        <v>1</v>
      </c>
      <c r="I52" s="243">
        <v>14.644</v>
      </c>
      <c r="J52" s="243">
        <v>2.6197999999999997</v>
      </c>
      <c r="K52" s="243">
        <v>0.19536000000000006</v>
      </c>
      <c r="L52" s="241">
        <v>0</v>
      </c>
      <c r="M52" s="244">
        <f t="shared" si="3"/>
        <v>471.71290915837329</v>
      </c>
      <c r="N52" s="243">
        <v>1.1322000000000001</v>
      </c>
      <c r="O52" s="243">
        <v>104.36000000000001</v>
      </c>
      <c r="P52" s="243">
        <v>4.5099999999999962</v>
      </c>
      <c r="Q52" s="243">
        <v>1.5</v>
      </c>
      <c r="R52" s="241">
        <v>0</v>
      </c>
      <c r="S52" s="78">
        <v>1</v>
      </c>
    </row>
    <row r="53" spans="1:19" ht="16.5" customHeight="1" x14ac:dyDescent="0.3">
      <c r="A53" s="236" t="b">
        <v>1</v>
      </c>
      <c r="B53" s="237" t="s">
        <v>876</v>
      </c>
      <c r="C53" s="238">
        <v>48</v>
      </c>
      <c r="D53" s="245">
        <f t="shared" si="6"/>
        <v>1252</v>
      </c>
      <c r="E53" s="240">
        <f t="shared" si="0"/>
        <v>62</v>
      </c>
      <c r="F53" s="241">
        <v>0</v>
      </c>
      <c r="G53" s="242">
        <f t="shared" si="2"/>
        <v>174.89639322934289</v>
      </c>
      <c r="H53" s="240">
        <v>1</v>
      </c>
      <c r="I53" s="243">
        <v>14.656000000000001</v>
      </c>
      <c r="J53" s="243">
        <v>2.6212</v>
      </c>
      <c r="K53" s="243">
        <v>0.19904000000000011</v>
      </c>
      <c r="L53" s="241">
        <v>0</v>
      </c>
      <c r="M53" s="244">
        <f t="shared" si="3"/>
        <v>495.29855461629199</v>
      </c>
      <c r="N53" s="243">
        <v>1.1328</v>
      </c>
      <c r="O53" s="243">
        <v>104.43999999999998</v>
      </c>
      <c r="P53" s="243">
        <v>4.5399999999999965</v>
      </c>
      <c r="Q53" s="243">
        <v>1.5</v>
      </c>
      <c r="R53" s="241">
        <v>0</v>
      </c>
      <c r="S53" s="78">
        <v>1</v>
      </c>
    </row>
    <row r="54" spans="1:19" ht="16.5" customHeight="1" x14ac:dyDescent="0.3">
      <c r="A54" s="236" t="b">
        <v>1</v>
      </c>
      <c r="B54" s="237" t="s">
        <v>877</v>
      </c>
      <c r="C54" s="238">
        <v>49</v>
      </c>
      <c r="D54" s="245">
        <f t="shared" si="6"/>
        <v>1289</v>
      </c>
      <c r="E54" s="240">
        <f t="shared" si="0"/>
        <v>64</v>
      </c>
      <c r="F54" s="241">
        <v>0</v>
      </c>
      <c r="G54" s="242">
        <f t="shared" si="2"/>
        <v>179.61859584653513</v>
      </c>
      <c r="H54" s="240">
        <v>1</v>
      </c>
      <c r="I54" s="243">
        <v>14.668000000000001</v>
      </c>
      <c r="J54" s="243">
        <v>2.6226000000000003</v>
      </c>
      <c r="K54" s="243">
        <v>0.20272000000000009</v>
      </c>
      <c r="L54" s="241">
        <v>0</v>
      </c>
      <c r="M54" s="244">
        <f t="shared" si="3"/>
        <v>520.06348234710663</v>
      </c>
      <c r="N54" s="243">
        <v>1.1334000000000002</v>
      </c>
      <c r="O54" s="243">
        <v>104.52000000000001</v>
      </c>
      <c r="P54" s="243">
        <v>4.5699999999999967</v>
      </c>
      <c r="Q54" s="243">
        <v>1.5</v>
      </c>
      <c r="R54" s="241">
        <v>0</v>
      </c>
      <c r="S54" s="78">
        <v>1</v>
      </c>
    </row>
    <row r="55" spans="1:19" ht="16.5" customHeight="1" x14ac:dyDescent="0.3">
      <c r="A55" s="236" t="b">
        <v>1</v>
      </c>
      <c r="B55" s="237" t="s">
        <v>878</v>
      </c>
      <c r="C55" s="238">
        <v>50</v>
      </c>
      <c r="D55" s="239">
        <f t="shared" ref="D55:D64" si="7">INT(D54+D54*2.5%)</f>
        <v>1321</v>
      </c>
      <c r="E55" s="240">
        <f t="shared" si="0"/>
        <v>66</v>
      </c>
      <c r="F55" s="241">
        <v>0</v>
      </c>
      <c r="G55" s="242">
        <f t="shared" si="2"/>
        <v>184.46829793439156</v>
      </c>
      <c r="H55" s="240">
        <v>1</v>
      </c>
      <c r="I55" s="243">
        <v>14.68</v>
      </c>
      <c r="J55" s="243">
        <v>2.6240000000000001</v>
      </c>
      <c r="K55" s="243">
        <v>0.20640000000000008</v>
      </c>
      <c r="L55" s="241">
        <v>0</v>
      </c>
      <c r="M55" s="244">
        <f t="shared" si="3"/>
        <v>546.06665646446197</v>
      </c>
      <c r="N55" s="243">
        <v>1.1339999999999999</v>
      </c>
      <c r="O55" s="243">
        <v>104.6</v>
      </c>
      <c r="P55" s="243">
        <v>4.5999999999999961</v>
      </c>
      <c r="Q55" s="243">
        <v>1.5</v>
      </c>
      <c r="R55" s="241">
        <v>0</v>
      </c>
      <c r="S55" s="78">
        <v>1</v>
      </c>
    </row>
    <row r="56" spans="1:19" ht="16.5" customHeight="1" x14ac:dyDescent="0.3">
      <c r="A56" s="236" t="b">
        <v>1</v>
      </c>
      <c r="B56" s="237" t="s">
        <v>879</v>
      </c>
      <c r="C56" s="238">
        <v>51</v>
      </c>
      <c r="D56" s="245">
        <f t="shared" si="7"/>
        <v>1354</v>
      </c>
      <c r="E56" s="240">
        <f t="shared" si="0"/>
        <v>67</v>
      </c>
      <c r="F56" s="241">
        <v>0</v>
      </c>
      <c r="G56" s="242">
        <f t="shared" si="2"/>
        <v>189.44894197862013</v>
      </c>
      <c r="H56" s="240">
        <v>1</v>
      </c>
      <c r="I56" s="243">
        <v>16.0211591836735</v>
      </c>
      <c r="J56" s="243">
        <v>2.6254000000000071</v>
      </c>
      <c r="K56" s="243">
        <v>0.20661812244898001</v>
      </c>
      <c r="L56" s="241">
        <v>0</v>
      </c>
      <c r="M56" s="244">
        <f t="shared" si="3"/>
        <v>573.36998928768514</v>
      </c>
      <c r="N56" s="243">
        <v>1.1345999999999901</v>
      </c>
      <c r="O56" s="243">
        <v>104.68</v>
      </c>
      <c r="P56" s="243">
        <v>4.6299999999999901</v>
      </c>
      <c r="Q56" s="243">
        <v>1.5</v>
      </c>
      <c r="R56" s="241">
        <v>0</v>
      </c>
      <c r="S56" s="78">
        <v>1</v>
      </c>
    </row>
    <row r="57" spans="1:19" ht="16.5" customHeight="1" x14ac:dyDescent="0.3">
      <c r="A57" s="236" t="b">
        <v>1</v>
      </c>
      <c r="B57" s="237" t="s">
        <v>880</v>
      </c>
      <c r="C57" s="238">
        <v>52</v>
      </c>
      <c r="D57" s="245">
        <f t="shared" si="7"/>
        <v>1387</v>
      </c>
      <c r="E57" s="240">
        <f t="shared" si="0"/>
        <v>69</v>
      </c>
      <c r="F57" s="241">
        <v>0</v>
      </c>
      <c r="G57" s="242">
        <f t="shared" si="2"/>
        <v>194.56406341204286</v>
      </c>
      <c r="H57" s="240">
        <v>1</v>
      </c>
      <c r="I57" s="243">
        <v>16.1477301320528</v>
      </c>
      <c r="J57" s="243">
        <v>2.6268000000000069</v>
      </c>
      <c r="K57" s="243">
        <v>0.21005506842737101</v>
      </c>
      <c r="L57" s="241">
        <v>0</v>
      </c>
      <c r="M57" s="244">
        <f t="shared" si="3"/>
        <v>602.03848875206938</v>
      </c>
      <c r="N57" s="243">
        <v>1.13519999999999</v>
      </c>
      <c r="O57" s="243">
        <v>104.76</v>
      </c>
      <c r="P57" s="243">
        <v>4.6599999999999904</v>
      </c>
      <c r="Q57" s="243">
        <v>1.5</v>
      </c>
      <c r="R57" s="241">
        <v>0</v>
      </c>
      <c r="S57" s="78">
        <v>1</v>
      </c>
    </row>
    <row r="58" spans="1:19" ht="16.5" customHeight="1" x14ac:dyDescent="0.3">
      <c r="A58" s="236" t="b">
        <v>1</v>
      </c>
      <c r="B58" s="237" t="s">
        <v>881</v>
      </c>
      <c r="C58" s="238">
        <v>53</v>
      </c>
      <c r="D58" s="245">
        <f t="shared" si="7"/>
        <v>1421</v>
      </c>
      <c r="E58" s="240">
        <f t="shared" si="0"/>
        <v>71</v>
      </c>
      <c r="F58" s="241">
        <v>0</v>
      </c>
      <c r="G58" s="242">
        <f t="shared" si="2"/>
        <v>199.817293124168</v>
      </c>
      <c r="H58" s="240">
        <v>1</v>
      </c>
      <c r="I58" s="243">
        <v>16.274301080432199</v>
      </c>
      <c r="J58" s="243">
        <v>2.6282000000000068</v>
      </c>
      <c r="K58" s="243">
        <v>0.21349201440576299</v>
      </c>
      <c r="L58" s="241">
        <v>0</v>
      </c>
      <c r="M58" s="244">
        <f t="shared" si="3"/>
        <v>632.14041318967293</v>
      </c>
      <c r="N58" s="243">
        <v>1.1357999999999899</v>
      </c>
      <c r="O58" s="243">
        <v>104.84</v>
      </c>
      <c r="P58" s="243">
        <v>4.6899999999999897</v>
      </c>
      <c r="Q58" s="243">
        <v>1.5</v>
      </c>
      <c r="R58" s="241">
        <v>0</v>
      </c>
      <c r="S58" s="78">
        <v>1</v>
      </c>
    </row>
    <row r="59" spans="1:19" ht="16.5" customHeight="1" x14ac:dyDescent="0.3">
      <c r="A59" s="236" t="b">
        <v>1</v>
      </c>
      <c r="B59" s="237" t="s">
        <v>882</v>
      </c>
      <c r="C59" s="238">
        <v>54</v>
      </c>
      <c r="D59" s="245">
        <f t="shared" si="7"/>
        <v>1456</v>
      </c>
      <c r="E59" s="240">
        <f t="shared" si="0"/>
        <v>72</v>
      </c>
      <c r="F59" s="241">
        <v>0</v>
      </c>
      <c r="G59" s="242">
        <f t="shared" si="2"/>
        <v>205.21236003852053</v>
      </c>
      <c r="H59" s="240">
        <v>1</v>
      </c>
      <c r="I59" s="243">
        <v>16.400872028811499</v>
      </c>
      <c r="J59" s="243">
        <v>2.629600000000007</v>
      </c>
      <c r="K59" s="243">
        <v>0.21692896038415399</v>
      </c>
      <c r="L59" s="241">
        <v>0</v>
      </c>
      <c r="M59" s="244">
        <f t="shared" si="3"/>
        <v>663.74743384915655</v>
      </c>
      <c r="N59" s="243">
        <v>1.1363999999999901</v>
      </c>
      <c r="O59" s="243">
        <v>104.92</v>
      </c>
      <c r="P59" s="243">
        <v>4.71999999999999</v>
      </c>
      <c r="Q59" s="243">
        <v>1.5</v>
      </c>
      <c r="R59" s="241">
        <v>0</v>
      </c>
      <c r="S59" s="78">
        <v>1</v>
      </c>
    </row>
    <row r="60" spans="1:19" ht="16.5" customHeight="1" x14ac:dyDescent="0.3">
      <c r="A60" s="236" t="b">
        <v>1</v>
      </c>
      <c r="B60" s="237" t="s">
        <v>883</v>
      </c>
      <c r="C60" s="238">
        <v>55</v>
      </c>
      <c r="D60" s="245">
        <f t="shared" si="7"/>
        <v>1492</v>
      </c>
      <c r="E60" s="240">
        <f t="shared" si="0"/>
        <v>74</v>
      </c>
      <c r="F60" s="241">
        <v>0</v>
      </c>
      <c r="G60" s="242">
        <f t="shared" si="2"/>
        <v>210.75309375956056</v>
      </c>
      <c r="H60" s="240">
        <v>1</v>
      </c>
      <c r="I60" s="243">
        <v>16.527442977190901</v>
      </c>
      <c r="J60" s="243">
        <v>2.6310000000000069</v>
      </c>
      <c r="K60" s="243">
        <v>0.22036590636254499</v>
      </c>
      <c r="L60" s="241">
        <v>0</v>
      </c>
      <c r="M60" s="244">
        <f t="shared" si="3"/>
        <v>696.93480554161442</v>
      </c>
      <c r="N60" s="243">
        <v>1.13699999999999</v>
      </c>
      <c r="O60" s="243">
        <v>105</v>
      </c>
      <c r="P60" s="243">
        <v>4.7499999999999902</v>
      </c>
      <c r="Q60" s="243">
        <v>1.5</v>
      </c>
      <c r="R60" s="241">
        <v>0</v>
      </c>
      <c r="S60" s="79">
        <v>1</v>
      </c>
    </row>
    <row r="61" spans="1:19" ht="16.5" customHeight="1" x14ac:dyDescent="0.3">
      <c r="A61" s="236" t="b">
        <v>1</v>
      </c>
      <c r="B61" s="237" t="s">
        <v>884</v>
      </c>
      <c r="C61" s="238">
        <v>56</v>
      </c>
      <c r="D61" s="245">
        <f t="shared" si="7"/>
        <v>1529</v>
      </c>
      <c r="E61" s="240">
        <f t="shared" si="0"/>
        <v>76</v>
      </c>
      <c r="F61" s="241">
        <v>0</v>
      </c>
      <c r="G61" s="242">
        <f t="shared" si="2"/>
        <v>216.44342729106867</v>
      </c>
      <c r="H61" s="240">
        <v>1</v>
      </c>
      <c r="I61" s="243">
        <v>16.654013925570201</v>
      </c>
      <c r="J61" s="243">
        <v>2.6324000000000067</v>
      </c>
      <c r="K61" s="243">
        <v>0.223802852340937</v>
      </c>
      <c r="L61" s="241">
        <v>0</v>
      </c>
      <c r="M61" s="244">
        <f t="shared" si="3"/>
        <v>731.78154581869512</v>
      </c>
      <c r="N61" s="243">
        <v>1.13759999999999</v>
      </c>
      <c r="O61" s="243">
        <v>105.08</v>
      </c>
      <c r="P61" s="243">
        <v>4.7799999999999896</v>
      </c>
      <c r="Q61" s="243">
        <v>1.5</v>
      </c>
      <c r="R61" s="241">
        <v>0</v>
      </c>
      <c r="S61" s="80">
        <v>1</v>
      </c>
    </row>
    <row r="62" spans="1:19" ht="16.5" customHeight="1" x14ac:dyDescent="0.3">
      <c r="A62" s="236" t="b">
        <v>1</v>
      </c>
      <c r="B62" s="237" t="s">
        <v>885</v>
      </c>
      <c r="C62" s="238">
        <v>57</v>
      </c>
      <c r="D62" s="245">
        <f t="shared" si="7"/>
        <v>1567</v>
      </c>
      <c r="E62" s="240">
        <f t="shared" si="0"/>
        <v>78</v>
      </c>
      <c r="F62" s="241">
        <v>0</v>
      </c>
      <c r="G62" s="242">
        <f t="shared" si="2"/>
        <v>222.28739982792752</v>
      </c>
      <c r="H62" s="240">
        <v>1</v>
      </c>
      <c r="I62" s="243">
        <v>16.7805848739496</v>
      </c>
      <c r="J62" s="243">
        <v>2.633800000000007</v>
      </c>
      <c r="K62" s="243">
        <v>0.227239798319328</v>
      </c>
      <c r="L62" s="241">
        <v>0</v>
      </c>
      <c r="M62" s="244">
        <f t="shared" si="3"/>
        <v>768.37062310962995</v>
      </c>
      <c r="N62" s="243">
        <v>1.1381999999999901</v>
      </c>
      <c r="O62" s="243">
        <v>105.16</v>
      </c>
      <c r="P62" s="243">
        <v>4.8099999999999898</v>
      </c>
      <c r="Q62" s="243">
        <v>1.5</v>
      </c>
      <c r="R62" s="241">
        <v>0</v>
      </c>
      <c r="S62" s="76">
        <v>1</v>
      </c>
    </row>
    <row r="63" spans="1:19" ht="16.5" customHeight="1" x14ac:dyDescent="0.3">
      <c r="A63" s="236" t="b">
        <v>1</v>
      </c>
      <c r="B63" s="237" t="s">
        <v>886</v>
      </c>
      <c r="C63" s="238">
        <v>58</v>
      </c>
      <c r="D63" s="245">
        <f t="shared" si="7"/>
        <v>1606</v>
      </c>
      <c r="E63" s="240">
        <f t="shared" si="0"/>
        <v>80</v>
      </c>
      <c r="F63" s="241">
        <v>0</v>
      </c>
      <c r="G63" s="242">
        <f t="shared" si="2"/>
        <v>228.28915962328153</v>
      </c>
      <c r="H63" s="240">
        <v>1</v>
      </c>
      <c r="I63" s="243">
        <v>16.9071558223289</v>
      </c>
      <c r="J63" s="243">
        <v>2.6352000000000069</v>
      </c>
      <c r="K63" s="243">
        <v>0.23067674429771901</v>
      </c>
      <c r="L63" s="241">
        <v>0</v>
      </c>
      <c r="M63" s="244">
        <f t="shared" si="3"/>
        <v>806.78915426511151</v>
      </c>
      <c r="N63" s="243">
        <v>1.13879999999999</v>
      </c>
      <c r="O63" s="243">
        <v>105.24</v>
      </c>
      <c r="P63" s="243">
        <v>4.8399999999999901</v>
      </c>
      <c r="Q63" s="243">
        <v>1.5</v>
      </c>
      <c r="R63" s="241">
        <v>0</v>
      </c>
      <c r="S63" s="76">
        <v>1</v>
      </c>
    </row>
    <row r="64" spans="1:19" ht="16.5" customHeight="1" x14ac:dyDescent="0.3">
      <c r="A64" s="236" t="b">
        <v>1</v>
      </c>
      <c r="B64" s="237" t="s">
        <v>887</v>
      </c>
      <c r="C64" s="238">
        <v>59</v>
      </c>
      <c r="D64" s="245">
        <f t="shared" si="7"/>
        <v>1646</v>
      </c>
      <c r="E64" s="240">
        <f t="shared" si="0"/>
        <v>82</v>
      </c>
      <c r="F64" s="241">
        <v>0</v>
      </c>
      <c r="G64" s="242">
        <f t="shared" si="2"/>
        <v>234.4529669331101</v>
      </c>
      <c r="H64" s="240">
        <v>1</v>
      </c>
      <c r="I64" s="243">
        <v>17.033726770708299</v>
      </c>
      <c r="J64" s="243">
        <v>2.6366000000000067</v>
      </c>
      <c r="K64" s="243">
        <v>0.23411369027611101</v>
      </c>
      <c r="L64" s="241">
        <v>0</v>
      </c>
      <c r="M64" s="244">
        <f t="shared" si="3"/>
        <v>847.12861197836708</v>
      </c>
      <c r="N64" s="243">
        <v>1.13939999999999</v>
      </c>
      <c r="O64" s="243">
        <v>105.32</v>
      </c>
      <c r="P64" s="243">
        <v>4.8699999999999903</v>
      </c>
      <c r="Q64" s="243">
        <v>1.5</v>
      </c>
      <c r="R64" s="241">
        <v>0</v>
      </c>
      <c r="S64" s="76">
        <v>1</v>
      </c>
    </row>
    <row r="65" spans="1:19" ht="16.5" customHeight="1" x14ac:dyDescent="0.3">
      <c r="A65" s="236" t="b">
        <v>1</v>
      </c>
      <c r="B65" s="237" t="s">
        <v>888</v>
      </c>
      <c r="C65" s="238">
        <v>60</v>
      </c>
      <c r="D65" s="239">
        <f t="shared" ref="D65:D86" si="8">INT(D64+D64*2%)</f>
        <v>1678</v>
      </c>
      <c r="E65" s="240">
        <f t="shared" si="0"/>
        <v>83</v>
      </c>
      <c r="F65" s="241">
        <v>0</v>
      </c>
      <c r="G65" s="242">
        <f t="shared" si="2"/>
        <v>240.78319704030406</v>
      </c>
      <c r="H65" s="240">
        <v>1</v>
      </c>
      <c r="I65" s="243">
        <v>17.160297719087598</v>
      </c>
      <c r="J65" s="243">
        <v>2.638000000000007</v>
      </c>
      <c r="K65" s="243">
        <v>0.23755063625450201</v>
      </c>
      <c r="L65" s="241">
        <v>0</v>
      </c>
      <c r="M65" s="244">
        <f t="shared" si="3"/>
        <v>889.48504257728541</v>
      </c>
      <c r="N65" s="243">
        <v>1.1399999999999899</v>
      </c>
      <c r="O65" s="243">
        <v>105.4</v>
      </c>
      <c r="P65" s="243">
        <v>4.8999999999999897</v>
      </c>
      <c r="Q65" s="243">
        <v>1.5</v>
      </c>
      <c r="R65" s="241">
        <v>0</v>
      </c>
      <c r="S65" s="76">
        <v>1</v>
      </c>
    </row>
    <row r="66" spans="1:19" ht="16.5" customHeight="1" x14ac:dyDescent="0.3">
      <c r="A66" s="236" t="b">
        <v>1</v>
      </c>
      <c r="B66" s="237" t="s">
        <v>889</v>
      </c>
      <c r="C66" s="238">
        <v>61</v>
      </c>
      <c r="D66" s="245">
        <f t="shared" si="8"/>
        <v>1711</v>
      </c>
      <c r="E66" s="240">
        <f t="shared" si="0"/>
        <v>85</v>
      </c>
      <c r="F66" s="241">
        <v>0</v>
      </c>
      <c r="G66" s="242">
        <f t="shared" si="2"/>
        <v>247.28434336039226</v>
      </c>
      <c r="H66" s="240">
        <v>1</v>
      </c>
      <c r="I66" s="243">
        <v>14.56</v>
      </c>
      <c r="J66" s="243">
        <v>2.6100000000000003</v>
      </c>
      <c r="K66" s="243">
        <v>0.16960000000000008</v>
      </c>
      <c r="L66" s="241">
        <v>0</v>
      </c>
      <c r="M66" s="244">
        <f t="shared" si="3"/>
        <v>933.95929470614976</v>
      </c>
      <c r="N66" s="243">
        <v>1.1279999999999999</v>
      </c>
      <c r="O66" s="243">
        <v>105.4</v>
      </c>
      <c r="P66" s="243">
        <v>4.8999999999999897</v>
      </c>
      <c r="Q66" s="243">
        <v>1.5</v>
      </c>
      <c r="R66" s="241">
        <v>0</v>
      </c>
      <c r="S66" s="76">
        <v>1</v>
      </c>
    </row>
    <row r="67" spans="1:19" ht="16.5" customHeight="1" x14ac:dyDescent="0.3">
      <c r="A67" s="236" t="b">
        <v>1</v>
      </c>
      <c r="B67" s="237" t="s">
        <v>890</v>
      </c>
      <c r="C67" s="238">
        <v>62</v>
      </c>
      <c r="D67" s="245">
        <f t="shared" si="8"/>
        <v>1745</v>
      </c>
      <c r="E67" s="240">
        <f t="shared" si="0"/>
        <v>87</v>
      </c>
      <c r="F67" s="241">
        <v>0</v>
      </c>
      <c r="G67" s="242">
        <f t="shared" si="2"/>
        <v>253.96102063112284</v>
      </c>
      <c r="H67" s="240">
        <v>1</v>
      </c>
      <c r="I67" s="243">
        <v>14.572000000000001</v>
      </c>
      <c r="J67" s="243">
        <v>2.6113999999999997</v>
      </c>
      <c r="K67" s="243">
        <v>0.17328000000000007</v>
      </c>
      <c r="L67" s="241">
        <v>0</v>
      </c>
      <c r="M67" s="244">
        <f t="shared" si="3"/>
        <v>980.65725944145731</v>
      </c>
      <c r="N67" s="243">
        <v>1.1286</v>
      </c>
      <c r="O67" s="243">
        <v>105.4</v>
      </c>
      <c r="P67" s="243">
        <v>4.8999999999999897</v>
      </c>
      <c r="Q67" s="243">
        <v>1.5</v>
      </c>
      <c r="R67" s="241">
        <v>0</v>
      </c>
      <c r="S67" s="76">
        <v>1</v>
      </c>
    </row>
    <row r="68" spans="1:19" ht="16.5" customHeight="1" x14ac:dyDescent="0.3">
      <c r="A68" s="236" t="b">
        <v>1</v>
      </c>
      <c r="B68" s="237" t="s">
        <v>891</v>
      </c>
      <c r="C68" s="238">
        <v>63</v>
      </c>
      <c r="D68" s="245">
        <f t="shared" si="8"/>
        <v>1779</v>
      </c>
      <c r="E68" s="240">
        <f t="shared" si="0"/>
        <v>88</v>
      </c>
      <c r="F68" s="241">
        <v>0</v>
      </c>
      <c r="G68" s="242">
        <f t="shared" si="2"/>
        <v>260.81796818816315</v>
      </c>
      <c r="H68" s="240">
        <v>1</v>
      </c>
      <c r="I68" s="243">
        <v>14.584000000000001</v>
      </c>
      <c r="J68" s="243">
        <v>2.6128</v>
      </c>
      <c r="K68" s="243">
        <v>0.17696000000000009</v>
      </c>
      <c r="L68" s="241">
        <v>0</v>
      </c>
      <c r="M68" s="244">
        <f t="shared" si="3"/>
        <v>1029.6901224135302</v>
      </c>
      <c r="N68" s="243">
        <v>1.1292</v>
      </c>
      <c r="O68" s="243">
        <v>105.4</v>
      </c>
      <c r="P68" s="243">
        <v>4.8999999999999897</v>
      </c>
      <c r="Q68" s="243">
        <v>1.5</v>
      </c>
      <c r="R68" s="241">
        <v>0</v>
      </c>
      <c r="S68" s="76">
        <v>1</v>
      </c>
    </row>
    <row r="69" spans="1:19" ht="16.5" customHeight="1" x14ac:dyDescent="0.3">
      <c r="A69" s="236" t="b">
        <v>1</v>
      </c>
      <c r="B69" s="237" t="s">
        <v>892</v>
      </c>
      <c r="C69" s="238">
        <v>64</v>
      </c>
      <c r="D69" s="245">
        <f t="shared" si="8"/>
        <v>1814</v>
      </c>
      <c r="E69" s="240">
        <f t="shared" si="0"/>
        <v>90</v>
      </c>
      <c r="F69" s="241">
        <v>0</v>
      </c>
      <c r="G69" s="242">
        <f t="shared" si="2"/>
        <v>267.86005332924356</v>
      </c>
      <c r="H69" s="240">
        <v>1</v>
      </c>
      <c r="I69" s="243">
        <v>14.596000000000002</v>
      </c>
      <c r="J69" s="243">
        <v>2.6141999999999999</v>
      </c>
      <c r="K69" s="243">
        <v>0.18064000000000011</v>
      </c>
      <c r="L69" s="241">
        <v>0</v>
      </c>
      <c r="M69" s="244">
        <f t="shared" si="3"/>
        <v>1081.1746285342067</v>
      </c>
      <c r="N69" s="243">
        <v>1.1297999999999999</v>
      </c>
      <c r="O69" s="243">
        <v>105.4</v>
      </c>
      <c r="P69" s="243">
        <v>4.8999999999999897</v>
      </c>
      <c r="Q69" s="243">
        <v>1.5</v>
      </c>
      <c r="R69" s="241">
        <v>0</v>
      </c>
      <c r="S69" s="76">
        <v>1</v>
      </c>
    </row>
    <row r="70" spans="1:19" ht="16.5" customHeight="1" x14ac:dyDescent="0.3">
      <c r="A70" s="236" t="b">
        <v>1</v>
      </c>
      <c r="B70" s="237" t="s">
        <v>893</v>
      </c>
      <c r="C70" s="238">
        <v>65</v>
      </c>
      <c r="D70" s="245">
        <f t="shared" si="8"/>
        <v>1850</v>
      </c>
      <c r="E70" s="240">
        <f t="shared" ref="E70:E133" si="9">INT(D70*E$1)</f>
        <v>92</v>
      </c>
      <c r="F70" s="241">
        <v>0</v>
      </c>
      <c r="G70" s="242">
        <f t="shared" si="2"/>
        <v>275.0922747691331</v>
      </c>
      <c r="H70" s="240">
        <v>1</v>
      </c>
      <c r="I70" s="243">
        <v>14.608000000000002</v>
      </c>
      <c r="J70" s="243">
        <v>2.6156000000000001</v>
      </c>
      <c r="K70" s="243">
        <v>0.18432000000000007</v>
      </c>
      <c r="L70" s="241">
        <v>0</v>
      </c>
      <c r="M70" s="244">
        <f t="shared" si="3"/>
        <v>1135.2333599609171</v>
      </c>
      <c r="N70" s="243">
        <v>1.1304000000000001</v>
      </c>
      <c r="O70" s="243">
        <v>105.4</v>
      </c>
      <c r="P70" s="243">
        <v>4.8999999999999897</v>
      </c>
      <c r="Q70" s="243">
        <v>1.5</v>
      </c>
      <c r="R70" s="241">
        <v>0</v>
      </c>
      <c r="S70" s="76">
        <v>1</v>
      </c>
    </row>
    <row r="71" spans="1:19" ht="16.5" customHeight="1" x14ac:dyDescent="0.3">
      <c r="A71" s="236" t="b">
        <v>1</v>
      </c>
      <c r="B71" s="237" t="s">
        <v>894</v>
      </c>
      <c r="C71" s="238">
        <v>66</v>
      </c>
      <c r="D71" s="245">
        <f t="shared" si="8"/>
        <v>1887</v>
      </c>
      <c r="E71" s="240">
        <f t="shared" si="9"/>
        <v>94</v>
      </c>
      <c r="F71" s="241">
        <v>0</v>
      </c>
      <c r="G71" s="242">
        <f t="shared" ref="G71:G86" si="10">G70*G$1</f>
        <v>282.51976618789968</v>
      </c>
      <c r="H71" s="240">
        <v>1</v>
      </c>
      <c r="I71" s="243">
        <v>14.62</v>
      </c>
      <c r="J71" s="243">
        <v>2.617</v>
      </c>
      <c r="K71" s="243">
        <v>0.18800000000000008</v>
      </c>
      <c r="L71" s="241">
        <v>0</v>
      </c>
      <c r="M71" s="244">
        <f t="shared" ref="M71:M86" si="11">M70*M$1</f>
        <v>1191.995027958963</v>
      </c>
      <c r="N71" s="243">
        <v>1.131</v>
      </c>
      <c r="O71" s="243">
        <v>105.4</v>
      </c>
      <c r="P71" s="243">
        <v>4.8999999999999897</v>
      </c>
      <c r="Q71" s="243">
        <v>1.5</v>
      </c>
      <c r="R71" s="241">
        <v>0</v>
      </c>
      <c r="S71" s="76">
        <v>1</v>
      </c>
    </row>
    <row r="72" spans="1:19" ht="16.5" customHeight="1" x14ac:dyDescent="0.3">
      <c r="A72" s="236" t="b">
        <v>1</v>
      </c>
      <c r="B72" s="237" t="s">
        <v>895</v>
      </c>
      <c r="C72" s="238">
        <v>67</v>
      </c>
      <c r="D72" s="245">
        <f t="shared" si="8"/>
        <v>1924</v>
      </c>
      <c r="E72" s="240">
        <f t="shared" si="9"/>
        <v>96</v>
      </c>
      <c r="F72" s="241">
        <v>0</v>
      </c>
      <c r="G72" s="242">
        <f t="shared" si="10"/>
        <v>290.14779987497292</v>
      </c>
      <c r="H72" s="240">
        <v>1</v>
      </c>
      <c r="I72" s="243">
        <v>14.632</v>
      </c>
      <c r="J72" s="243">
        <v>2.6184000000000003</v>
      </c>
      <c r="K72" s="243">
        <v>0.1916800000000001</v>
      </c>
      <c r="L72" s="241">
        <v>0</v>
      </c>
      <c r="M72" s="244">
        <f t="shared" si="11"/>
        <v>1251.5947793569112</v>
      </c>
      <c r="N72" s="243">
        <v>1.1316000000000002</v>
      </c>
      <c r="O72" s="243">
        <v>105.4</v>
      </c>
      <c r="P72" s="243">
        <v>4.8999999999999897</v>
      </c>
      <c r="Q72" s="243">
        <v>1.5</v>
      </c>
      <c r="R72" s="241">
        <v>0</v>
      </c>
      <c r="S72" s="76">
        <v>1</v>
      </c>
    </row>
    <row r="73" spans="1:19" ht="16.5" customHeight="1" x14ac:dyDescent="0.3">
      <c r="A73" s="236" t="b">
        <v>1</v>
      </c>
      <c r="B73" s="237" t="s">
        <v>896</v>
      </c>
      <c r="C73" s="238">
        <v>68</v>
      </c>
      <c r="D73" s="245">
        <f t="shared" si="8"/>
        <v>1962</v>
      </c>
      <c r="E73" s="240">
        <f t="shared" si="9"/>
        <v>98</v>
      </c>
      <c r="F73" s="241">
        <v>0</v>
      </c>
      <c r="G73" s="242">
        <f t="shared" si="10"/>
        <v>297.98179047159715</v>
      </c>
      <c r="H73" s="240">
        <v>1</v>
      </c>
      <c r="I73" s="243">
        <v>14.644</v>
      </c>
      <c r="J73" s="243">
        <v>2.6197999999999997</v>
      </c>
      <c r="K73" s="243">
        <v>0.19536000000000006</v>
      </c>
      <c r="L73" s="241">
        <v>0</v>
      </c>
      <c r="M73" s="244">
        <f t="shared" si="11"/>
        <v>1314.1745183247567</v>
      </c>
      <c r="N73" s="243">
        <v>1.1322000000000001</v>
      </c>
      <c r="O73" s="243">
        <v>105.4</v>
      </c>
      <c r="P73" s="243">
        <v>4.8999999999999897</v>
      </c>
      <c r="Q73" s="243">
        <v>1.5</v>
      </c>
      <c r="R73" s="241">
        <v>0</v>
      </c>
      <c r="S73" s="76">
        <v>1</v>
      </c>
    </row>
    <row r="74" spans="1:19" ht="16.5" customHeight="1" x14ac:dyDescent="0.3">
      <c r="A74" s="236" t="b">
        <v>1</v>
      </c>
      <c r="B74" s="237" t="s">
        <v>897</v>
      </c>
      <c r="C74" s="238">
        <v>69</v>
      </c>
      <c r="D74" s="245">
        <f t="shared" si="8"/>
        <v>2001</v>
      </c>
      <c r="E74" s="240">
        <f t="shared" si="9"/>
        <v>100</v>
      </c>
      <c r="F74" s="241">
        <v>0</v>
      </c>
      <c r="G74" s="242">
        <f t="shared" si="10"/>
        <v>306.02729881433027</v>
      </c>
      <c r="H74" s="240">
        <v>1</v>
      </c>
      <c r="I74" s="243">
        <v>14.656000000000001</v>
      </c>
      <c r="J74" s="243">
        <v>2.6212</v>
      </c>
      <c r="K74" s="243">
        <v>0.19904000000000011</v>
      </c>
      <c r="L74" s="241">
        <v>0</v>
      </c>
      <c r="M74" s="244">
        <f t="shared" si="11"/>
        <v>1379.8832442409946</v>
      </c>
      <c r="N74" s="243">
        <v>1.1328</v>
      </c>
      <c r="O74" s="243">
        <v>105.4</v>
      </c>
      <c r="P74" s="243">
        <v>4.8999999999999897</v>
      </c>
      <c r="Q74" s="243">
        <v>1.5</v>
      </c>
      <c r="R74" s="241">
        <v>0</v>
      </c>
      <c r="S74" s="76">
        <v>1</v>
      </c>
    </row>
    <row r="75" spans="1:19" ht="16.5" customHeight="1" x14ac:dyDescent="0.3">
      <c r="A75" s="236" t="b">
        <v>1</v>
      </c>
      <c r="B75" s="237" t="s">
        <v>898</v>
      </c>
      <c r="C75" s="238">
        <v>70</v>
      </c>
      <c r="D75" s="245">
        <f t="shared" si="8"/>
        <v>2041</v>
      </c>
      <c r="E75" s="240">
        <f t="shared" si="9"/>
        <v>102</v>
      </c>
      <c r="F75" s="241">
        <v>0</v>
      </c>
      <c r="G75" s="242">
        <f t="shared" si="10"/>
        <v>314.29003588231717</v>
      </c>
      <c r="H75" s="240">
        <v>1</v>
      </c>
      <c r="I75" s="243">
        <v>14.668000000000001</v>
      </c>
      <c r="J75" s="243">
        <v>2.6226000000000003</v>
      </c>
      <c r="K75" s="243">
        <v>0.20272000000000009</v>
      </c>
      <c r="L75" s="241">
        <v>0</v>
      </c>
      <c r="M75" s="244">
        <f t="shared" si="11"/>
        <v>1448.8774064530444</v>
      </c>
      <c r="N75" s="243">
        <v>1.1334000000000002</v>
      </c>
      <c r="O75" s="243">
        <v>105.4</v>
      </c>
      <c r="P75" s="243">
        <v>4.8999999999999897</v>
      </c>
      <c r="Q75" s="243">
        <v>1.5</v>
      </c>
      <c r="R75" s="241">
        <v>0</v>
      </c>
      <c r="S75" s="82">
        <v>1</v>
      </c>
    </row>
    <row r="76" spans="1:19" ht="16.5" customHeight="1" x14ac:dyDescent="0.3">
      <c r="A76" s="236" t="b">
        <v>1</v>
      </c>
      <c r="B76" s="237" t="s">
        <v>899</v>
      </c>
      <c r="C76" s="238">
        <v>71</v>
      </c>
      <c r="D76" s="245">
        <f t="shared" si="8"/>
        <v>2081</v>
      </c>
      <c r="E76" s="240">
        <f t="shared" si="9"/>
        <v>104</v>
      </c>
      <c r="F76" s="241">
        <v>0</v>
      </c>
      <c r="G76" s="242">
        <f t="shared" si="10"/>
        <v>322.77586685113971</v>
      </c>
      <c r="H76" s="240">
        <v>1</v>
      </c>
      <c r="I76" s="243">
        <v>14.68</v>
      </c>
      <c r="J76" s="243">
        <v>2.6240000000000001</v>
      </c>
      <c r="K76" s="243">
        <v>0.20640000000000008</v>
      </c>
      <c r="L76" s="241">
        <v>0</v>
      </c>
      <c r="M76" s="244">
        <f t="shared" si="11"/>
        <v>1521.3212767756966</v>
      </c>
      <c r="N76" s="243">
        <v>1.1339999999999999</v>
      </c>
      <c r="O76" s="243">
        <v>105.4</v>
      </c>
      <c r="P76" s="243">
        <v>4.8999999999999897</v>
      </c>
      <c r="Q76" s="243">
        <v>1.5</v>
      </c>
      <c r="R76" s="241">
        <v>0</v>
      </c>
      <c r="S76" s="82">
        <v>1</v>
      </c>
    </row>
    <row r="77" spans="1:19" ht="16.5" customHeight="1" x14ac:dyDescent="0.3">
      <c r="A77" s="236" t="b">
        <v>1</v>
      </c>
      <c r="B77" s="237" t="s">
        <v>900</v>
      </c>
      <c r="C77" s="238">
        <v>72</v>
      </c>
      <c r="D77" s="245">
        <f t="shared" si="8"/>
        <v>2122</v>
      </c>
      <c r="E77" s="240">
        <f t="shared" si="9"/>
        <v>106</v>
      </c>
      <c r="F77" s="241">
        <v>0</v>
      </c>
      <c r="G77" s="242">
        <f t="shared" si="10"/>
        <v>331.49081525612047</v>
      </c>
      <c r="H77" s="240">
        <v>1</v>
      </c>
      <c r="I77" s="243">
        <v>16.0211591836735</v>
      </c>
      <c r="J77" s="243">
        <v>2.6254000000000071</v>
      </c>
      <c r="K77" s="243">
        <v>0.20661812244898001</v>
      </c>
      <c r="L77" s="241">
        <v>0</v>
      </c>
      <c r="M77" s="244">
        <f t="shared" si="11"/>
        <v>1597.3873406144814</v>
      </c>
      <c r="N77" s="243">
        <v>1.1345999999999901</v>
      </c>
      <c r="O77" s="243">
        <v>105.4</v>
      </c>
      <c r="P77" s="243">
        <v>4.8999999999999897</v>
      </c>
      <c r="Q77" s="243">
        <v>1.5</v>
      </c>
      <c r="R77" s="241">
        <v>0</v>
      </c>
      <c r="S77" s="82">
        <v>1</v>
      </c>
    </row>
    <row r="78" spans="1:19" ht="16.5" customHeight="1" x14ac:dyDescent="0.3">
      <c r="A78" s="236" t="b">
        <v>1</v>
      </c>
      <c r="B78" s="237" t="s">
        <v>901</v>
      </c>
      <c r="C78" s="238">
        <v>73</v>
      </c>
      <c r="D78" s="245">
        <f t="shared" si="8"/>
        <v>2164</v>
      </c>
      <c r="E78" s="240">
        <f t="shared" si="9"/>
        <v>108</v>
      </c>
      <c r="F78" s="241">
        <v>0</v>
      </c>
      <c r="G78" s="242">
        <f t="shared" si="10"/>
        <v>340.44106726803568</v>
      </c>
      <c r="H78" s="240">
        <v>1</v>
      </c>
      <c r="I78" s="243">
        <v>16.1477301320528</v>
      </c>
      <c r="J78" s="243">
        <v>2.6268000000000069</v>
      </c>
      <c r="K78" s="243">
        <v>0.21005506842737101</v>
      </c>
      <c r="L78" s="241">
        <v>0</v>
      </c>
      <c r="M78" s="244">
        <f t="shared" si="11"/>
        <v>1677.2567076452056</v>
      </c>
      <c r="N78" s="243">
        <v>1.13519999999999</v>
      </c>
      <c r="O78" s="243">
        <v>105.4</v>
      </c>
      <c r="P78" s="243">
        <v>4.8999999999999897</v>
      </c>
      <c r="Q78" s="243">
        <v>1.5</v>
      </c>
      <c r="R78" s="241">
        <v>0</v>
      </c>
      <c r="S78" s="82">
        <v>1</v>
      </c>
    </row>
    <row r="79" spans="1:19" ht="16.5" customHeight="1" x14ac:dyDescent="0.3">
      <c r="A79" s="236" t="b">
        <v>1</v>
      </c>
      <c r="B79" s="237" t="s">
        <v>902</v>
      </c>
      <c r="C79" s="238">
        <v>74</v>
      </c>
      <c r="D79" s="245">
        <f t="shared" si="8"/>
        <v>2207</v>
      </c>
      <c r="E79" s="240">
        <f t="shared" si="9"/>
        <v>110</v>
      </c>
      <c r="F79" s="241">
        <v>0</v>
      </c>
      <c r="G79" s="242">
        <f t="shared" si="10"/>
        <v>349.63297608427263</v>
      </c>
      <c r="H79" s="240">
        <v>1</v>
      </c>
      <c r="I79" s="243">
        <v>16.274301080432199</v>
      </c>
      <c r="J79" s="243">
        <v>2.6282000000000068</v>
      </c>
      <c r="K79" s="243">
        <v>0.21349201440576299</v>
      </c>
      <c r="L79" s="241">
        <v>0</v>
      </c>
      <c r="M79" s="244">
        <f t="shared" si="11"/>
        <v>1761.1195430274659</v>
      </c>
      <c r="N79" s="243">
        <v>1.1357999999999899</v>
      </c>
      <c r="O79" s="243">
        <v>105.4</v>
      </c>
      <c r="P79" s="243">
        <v>4.8999999999999897</v>
      </c>
      <c r="Q79" s="243">
        <v>1.5</v>
      </c>
      <c r="R79" s="241">
        <v>0</v>
      </c>
      <c r="S79" s="82">
        <v>1</v>
      </c>
    </row>
    <row r="80" spans="1:19" ht="16.5" customHeight="1" x14ac:dyDescent="0.3">
      <c r="A80" s="236" t="b">
        <v>1</v>
      </c>
      <c r="B80" s="237" t="s">
        <v>903</v>
      </c>
      <c r="C80" s="238">
        <v>75</v>
      </c>
      <c r="D80" s="245">
        <f t="shared" si="8"/>
        <v>2251</v>
      </c>
      <c r="E80" s="240">
        <f t="shared" si="9"/>
        <v>112</v>
      </c>
      <c r="F80" s="241">
        <v>0</v>
      </c>
      <c r="G80" s="242">
        <f t="shared" si="10"/>
        <v>359.07306643854798</v>
      </c>
      <c r="H80" s="240">
        <v>1</v>
      </c>
      <c r="I80" s="243">
        <v>16.400872028811499</v>
      </c>
      <c r="J80" s="243">
        <v>2.629600000000007</v>
      </c>
      <c r="K80" s="243">
        <v>0.21692896038415399</v>
      </c>
      <c r="L80" s="241">
        <v>0</v>
      </c>
      <c r="M80" s="244">
        <f t="shared" si="11"/>
        <v>1849.1755201788392</v>
      </c>
      <c r="N80" s="243">
        <v>1.1363999999999901</v>
      </c>
      <c r="O80" s="243">
        <v>105.4</v>
      </c>
      <c r="P80" s="243">
        <v>4.8999999999999897</v>
      </c>
      <c r="Q80" s="243">
        <v>1.5</v>
      </c>
      <c r="R80" s="241">
        <v>0</v>
      </c>
      <c r="S80" s="82">
        <v>1</v>
      </c>
    </row>
    <row r="81" spans="1:19" ht="16.5" customHeight="1" x14ac:dyDescent="0.3">
      <c r="A81" s="236" t="b">
        <v>1</v>
      </c>
      <c r="B81" s="237" t="s">
        <v>904</v>
      </c>
      <c r="C81" s="238">
        <v>76</v>
      </c>
      <c r="D81" s="245">
        <f t="shared" si="8"/>
        <v>2296</v>
      </c>
      <c r="E81" s="240">
        <f t="shared" si="9"/>
        <v>114</v>
      </c>
      <c r="F81" s="241">
        <v>0</v>
      </c>
      <c r="G81" s="242">
        <f t="shared" si="10"/>
        <v>368.76803923238873</v>
      </c>
      <c r="H81" s="240">
        <v>1</v>
      </c>
      <c r="I81" s="243">
        <v>16.527442977190901</v>
      </c>
      <c r="J81" s="243">
        <v>2.6310000000000069</v>
      </c>
      <c r="K81" s="243">
        <v>0.22036590636254499</v>
      </c>
      <c r="L81" s="241">
        <v>0</v>
      </c>
      <c r="M81" s="244">
        <f t="shared" si="11"/>
        <v>1941.6342961877813</v>
      </c>
      <c r="N81" s="243">
        <v>1.13699999999999</v>
      </c>
      <c r="O81" s="243">
        <v>105.4</v>
      </c>
      <c r="P81" s="243">
        <v>4.8999999999999897</v>
      </c>
      <c r="Q81" s="243">
        <v>1.5</v>
      </c>
      <c r="R81" s="241">
        <v>0</v>
      </c>
      <c r="S81" s="82">
        <v>1</v>
      </c>
    </row>
    <row r="82" spans="1:19" ht="16.5" customHeight="1" x14ac:dyDescent="0.3">
      <c r="A82" s="236" t="b">
        <v>1</v>
      </c>
      <c r="B82" s="237" t="s">
        <v>905</v>
      </c>
      <c r="C82" s="238">
        <v>77</v>
      </c>
      <c r="D82" s="245">
        <f t="shared" si="8"/>
        <v>2341</v>
      </c>
      <c r="E82" s="240">
        <f t="shared" si="9"/>
        <v>117</v>
      </c>
      <c r="F82" s="241">
        <v>0</v>
      </c>
      <c r="G82" s="242">
        <f t="shared" si="10"/>
        <v>378.7247762916632</v>
      </c>
      <c r="H82" s="240">
        <v>1</v>
      </c>
      <c r="I82" s="243">
        <v>16.654013925570201</v>
      </c>
      <c r="J82" s="243">
        <v>2.6324000000000067</v>
      </c>
      <c r="K82" s="243">
        <v>0.223802852340937</v>
      </c>
      <c r="L82" s="241">
        <v>0</v>
      </c>
      <c r="M82" s="244">
        <f t="shared" si="11"/>
        <v>2038.7160109971703</v>
      </c>
      <c r="N82" s="243">
        <v>1.13759999999999</v>
      </c>
      <c r="O82" s="243">
        <v>105.4</v>
      </c>
      <c r="P82" s="243">
        <v>4.8999999999999897</v>
      </c>
      <c r="Q82" s="243">
        <v>1.5</v>
      </c>
      <c r="R82" s="241">
        <v>0</v>
      </c>
      <c r="S82" s="82">
        <v>1</v>
      </c>
    </row>
    <row r="83" spans="1:19" ht="16.5" customHeight="1" x14ac:dyDescent="0.3">
      <c r="A83" s="236" t="b">
        <v>1</v>
      </c>
      <c r="B83" s="237" t="s">
        <v>906</v>
      </c>
      <c r="C83" s="238">
        <v>78</v>
      </c>
      <c r="D83" s="245">
        <f t="shared" si="8"/>
        <v>2387</v>
      </c>
      <c r="E83" s="240">
        <f t="shared" si="9"/>
        <v>119</v>
      </c>
      <c r="F83" s="241">
        <v>0</v>
      </c>
      <c r="G83" s="242">
        <f t="shared" si="10"/>
        <v>388.95034525153807</v>
      </c>
      <c r="H83" s="240">
        <v>1</v>
      </c>
      <c r="I83" s="243">
        <v>16.7805848739496</v>
      </c>
      <c r="J83" s="243">
        <v>2.633800000000007</v>
      </c>
      <c r="K83" s="243">
        <v>0.227239798319328</v>
      </c>
      <c r="L83" s="241">
        <v>0</v>
      </c>
      <c r="M83" s="244">
        <f t="shared" si="11"/>
        <v>2140.651811547029</v>
      </c>
      <c r="N83" s="243">
        <v>1.1381999999999901</v>
      </c>
      <c r="O83" s="243">
        <v>105.4</v>
      </c>
      <c r="P83" s="243">
        <v>4.8999999999999897</v>
      </c>
      <c r="Q83" s="243">
        <v>1.5</v>
      </c>
      <c r="R83" s="241">
        <v>0</v>
      </c>
      <c r="S83" s="82">
        <v>1</v>
      </c>
    </row>
    <row r="84" spans="1:19" ht="16.5" customHeight="1" x14ac:dyDescent="0.3">
      <c r="A84" s="236" t="b">
        <v>1</v>
      </c>
      <c r="B84" s="237" t="s">
        <v>907</v>
      </c>
      <c r="C84" s="238">
        <v>79</v>
      </c>
      <c r="D84" s="245">
        <f t="shared" si="8"/>
        <v>2434</v>
      </c>
      <c r="E84" s="240">
        <f t="shared" si="9"/>
        <v>121</v>
      </c>
      <c r="F84" s="241">
        <v>0</v>
      </c>
      <c r="G84" s="242">
        <f t="shared" si="10"/>
        <v>399.45200457332959</v>
      </c>
      <c r="H84" s="240">
        <v>1</v>
      </c>
      <c r="I84" s="243">
        <v>16.9071558223289</v>
      </c>
      <c r="J84" s="243">
        <v>2.6352000000000069</v>
      </c>
      <c r="K84" s="243">
        <v>0.23067674429771901</v>
      </c>
      <c r="L84" s="241">
        <v>0</v>
      </c>
      <c r="M84" s="244">
        <f t="shared" si="11"/>
        <v>2247.6844021243805</v>
      </c>
      <c r="N84" s="243">
        <v>1.13879999999999</v>
      </c>
      <c r="O84" s="243">
        <v>105.4</v>
      </c>
      <c r="P84" s="243">
        <v>4.8999999999999897</v>
      </c>
      <c r="Q84" s="243">
        <v>1.5</v>
      </c>
      <c r="R84" s="241">
        <v>0</v>
      </c>
      <c r="S84" s="82">
        <v>1</v>
      </c>
    </row>
    <row r="85" spans="1:19" ht="16.5" customHeight="1" x14ac:dyDescent="0.3">
      <c r="A85" s="236" t="b">
        <v>1</v>
      </c>
      <c r="B85" s="237" t="s">
        <v>908</v>
      </c>
      <c r="C85" s="238">
        <v>80</v>
      </c>
      <c r="D85" s="245">
        <f t="shared" si="8"/>
        <v>2482</v>
      </c>
      <c r="E85" s="240">
        <f t="shared" si="9"/>
        <v>124</v>
      </c>
      <c r="F85" s="241">
        <v>0</v>
      </c>
      <c r="G85" s="242">
        <f t="shared" si="10"/>
        <v>410.23720869680943</v>
      </c>
      <c r="H85" s="240">
        <v>1</v>
      </c>
      <c r="I85" s="243">
        <v>17.033726770708299</v>
      </c>
      <c r="J85" s="243">
        <v>2.6366000000000067</v>
      </c>
      <c r="K85" s="243">
        <v>0.23411369027611101</v>
      </c>
      <c r="L85" s="241">
        <v>0</v>
      </c>
      <c r="M85" s="244">
        <f t="shared" si="11"/>
        <v>2360.0686222305999</v>
      </c>
      <c r="N85" s="243">
        <v>1.13939999999999</v>
      </c>
      <c r="O85" s="243">
        <v>105.4</v>
      </c>
      <c r="P85" s="243">
        <v>4.8999999999999897</v>
      </c>
      <c r="Q85" s="243">
        <v>1.5</v>
      </c>
      <c r="R85" s="241">
        <v>0</v>
      </c>
      <c r="S85" s="82">
        <v>1</v>
      </c>
    </row>
    <row r="86" spans="1:19" ht="16.5" customHeight="1" x14ac:dyDescent="0.3">
      <c r="A86" s="236" t="b">
        <v>1</v>
      </c>
      <c r="B86" s="237" t="s">
        <v>909</v>
      </c>
      <c r="C86" s="238">
        <v>81</v>
      </c>
      <c r="D86" s="245">
        <f t="shared" si="8"/>
        <v>2531</v>
      </c>
      <c r="E86" s="240">
        <f t="shared" si="9"/>
        <v>126</v>
      </c>
      <c r="F86" s="241">
        <v>0</v>
      </c>
      <c r="G86" s="242">
        <f t="shared" si="10"/>
        <v>421.31361333162323</v>
      </c>
      <c r="H86" s="240">
        <v>1</v>
      </c>
      <c r="I86" s="243">
        <v>17.160297719087598</v>
      </c>
      <c r="J86" s="243">
        <v>2.638000000000007</v>
      </c>
      <c r="K86" s="243">
        <v>0.23755063625450201</v>
      </c>
      <c r="L86" s="241">
        <v>0</v>
      </c>
      <c r="M86" s="244">
        <f t="shared" si="11"/>
        <v>2478.0720533421299</v>
      </c>
      <c r="N86" s="243">
        <v>1.1399999999999899</v>
      </c>
      <c r="O86" s="243">
        <v>105.4</v>
      </c>
      <c r="P86" s="243">
        <v>4.8999999999999897</v>
      </c>
      <c r="Q86" s="243">
        <v>1.5</v>
      </c>
      <c r="R86" s="241">
        <v>0</v>
      </c>
      <c r="S86" s="82">
        <v>1</v>
      </c>
    </row>
    <row r="87" spans="1:19" ht="16.5" customHeight="1" x14ac:dyDescent="0.3">
      <c r="A87" s="246" t="b">
        <v>1</v>
      </c>
      <c r="B87" s="247" t="s">
        <v>910</v>
      </c>
      <c r="C87" s="246">
        <v>101</v>
      </c>
      <c r="D87" s="239">
        <v>1600</v>
      </c>
      <c r="E87" s="248">
        <f t="shared" si="9"/>
        <v>80</v>
      </c>
      <c r="F87" s="241">
        <v>0</v>
      </c>
      <c r="G87" s="239">
        <v>200</v>
      </c>
      <c r="H87" s="248">
        <v>1</v>
      </c>
      <c r="I87" s="249">
        <v>14.5</v>
      </c>
      <c r="J87" s="249">
        <v>2.6029999999999998</v>
      </c>
      <c r="K87" s="249">
        <v>0.15120000000000008</v>
      </c>
      <c r="L87" s="241">
        <v>0</v>
      </c>
      <c r="M87" s="250">
        <f>M42</f>
        <v>289.59080679859346</v>
      </c>
      <c r="N87" s="249">
        <v>1.125</v>
      </c>
      <c r="O87" s="249">
        <v>103.4</v>
      </c>
      <c r="P87" s="249">
        <v>4.1499999999999977</v>
      </c>
      <c r="Q87" s="249">
        <v>1.5</v>
      </c>
      <c r="R87" s="241">
        <v>0</v>
      </c>
      <c r="S87" s="82">
        <v>1</v>
      </c>
    </row>
    <row r="88" spans="1:19" ht="16.5" customHeight="1" x14ac:dyDescent="0.3">
      <c r="A88" s="246" t="b">
        <v>1</v>
      </c>
      <c r="B88" s="247" t="s">
        <v>911</v>
      </c>
      <c r="C88" s="246">
        <v>102</v>
      </c>
      <c r="D88" s="245">
        <f t="shared" ref="D88:D106" si="12">INT(D87+D87*8%)</f>
        <v>1728</v>
      </c>
      <c r="E88" s="248">
        <f t="shared" si="9"/>
        <v>86</v>
      </c>
      <c r="F88" s="241">
        <v>0</v>
      </c>
      <c r="G88" s="242">
        <f t="shared" ref="G88:G151" si="13">G87*H$1</f>
        <v>208</v>
      </c>
      <c r="H88" s="248">
        <v>1</v>
      </c>
      <c r="I88" s="249">
        <v>14.512</v>
      </c>
      <c r="J88" s="249">
        <v>2.6044</v>
      </c>
      <c r="K88" s="249">
        <v>0.15488000000000007</v>
      </c>
      <c r="L88" s="241">
        <v>0</v>
      </c>
      <c r="M88" s="244">
        <f t="shared" ref="M88:M151" si="14">M87*M$1</f>
        <v>304.07034713852318</v>
      </c>
      <c r="N88" s="249">
        <v>1.1255999999999999</v>
      </c>
      <c r="O88" s="249">
        <v>103.47999999999999</v>
      </c>
      <c r="P88" s="249">
        <v>4.1799999999999979</v>
      </c>
      <c r="Q88" s="249">
        <v>1.5</v>
      </c>
      <c r="R88" s="241">
        <v>0</v>
      </c>
      <c r="S88" s="82">
        <v>1</v>
      </c>
    </row>
    <row r="89" spans="1:19" ht="16.5" customHeight="1" x14ac:dyDescent="0.3">
      <c r="A89" s="246" t="b">
        <v>1</v>
      </c>
      <c r="B89" s="247" t="s">
        <v>912</v>
      </c>
      <c r="C89" s="246">
        <v>103</v>
      </c>
      <c r="D89" s="245">
        <f t="shared" si="12"/>
        <v>1866</v>
      </c>
      <c r="E89" s="248">
        <f t="shared" si="9"/>
        <v>93</v>
      </c>
      <c r="F89" s="241">
        <v>0</v>
      </c>
      <c r="G89" s="242">
        <f t="shared" si="13"/>
        <v>216.32</v>
      </c>
      <c r="H89" s="248">
        <v>1</v>
      </c>
      <c r="I89" s="249">
        <v>14.524000000000001</v>
      </c>
      <c r="J89" s="249">
        <v>2.6057999999999999</v>
      </c>
      <c r="K89" s="249">
        <v>0.15856000000000006</v>
      </c>
      <c r="L89" s="241">
        <v>0</v>
      </c>
      <c r="M89" s="244">
        <f t="shared" si="14"/>
        <v>319.27386449544935</v>
      </c>
      <c r="N89" s="249">
        <v>1.1262000000000001</v>
      </c>
      <c r="O89" s="249">
        <v>103.56000000000002</v>
      </c>
      <c r="P89" s="249">
        <v>4.2099999999999973</v>
      </c>
      <c r="Q89" s="249">
        <v>1.5</v>
      </c>
      <c r="R89" s="241">
        <v>0</v>
      </c>
      <c r="S89" s="83">
        <v>1</v>
      </c>
    </row>
    <row r="90" spans="1:19" ht="16.5" customHeight="1" x14ac:dyDescent="0.3">
      <c r="A90" s="246" t="b">
        <v>1</v>
      </c>
      <c r="B90" s="247" t="s">
        <v>913</v>
      </c>
      <c r="C90" s="246">
        <v>104</v>
      </c>
      <c r="D90" s="245">
        <f t="shared" si="12"/>
        <v>2015</v>
      </c>
      <c r="E90" s="248">
        <f t="shared" si="9"/>
        <v>100</v>
      </c>
      <c r="F90" s="241">
        <v>0</v>
      </c>
      <c r="G90" s="242">
        <f t="shared" si="13"/>
        <v>224.97280000000001</v>
      </c>
      <c r="H90" s="248">
        <v>1</v>
      </c>
      <c r="I90" s="249">
        <v>14.536000000000001</v>
      </c>
      <c r="J90" s="249">
        <v>2.6072000000000002</v>
      </c>
      <c r="K90" s="249">
        <v>0.16224000000000008</v>
      </c>
      <c r="L90" s="241">
        <v>0</v>
      </c>
      <c r="M90" s="244">
        <f t="shared" si="14"/>
        <v>335.23755772022184</v>
      </c>
      <c r="N90" s="249">
        <v>1.1268</v>
      </c>
      <c r="O90" s="249">
        <v>103.63999999999999</v>
      </c>
      <c r="P90" s="249">
        <v>4.2399999999999975</v>
      </c>
      <c r="Q90" s="249">
        <v>1.5</v>
      </c>
      <c r="R90" s="241">
        <v>0</v>
      </c>
      <c r="S90" s="83">
        <v>1</v>
      </c>
    </row>
    <row r="91" spans="1:19" ht="16.5" customHeight="1" x14ac:dyDescent="0.3">
      <c r="A91" s="246" t="b">
        <v>1</v>
      </c>
      <c r="B91" s="247" t="s">
        <v>914</v>
      </c>
      <c r="C91" s="246">
        <v>105</v>
      </c>
      <c r="D91" s="245">
        <f t="shared" si="12"/>
        <v>2176</v>
      </c>
      <c r="E91" s="248">
        <f t="shared" si="9"/>
        <v>108</v>
      </c>
      <c r="F91" s="241">
        <v>0</v>
      </c>
      <c r="G91" s="242">
        <f t="shared" si="13"/>
        <v>233.97171200000003</v>
      </c>
      <c r="H91" s="248">
        <v>1</v>
      </c>
      <c r="I91" s="249">
        <v>14.548</v>
      </c>
      <c r="J91" s="249">
        <v>2.6086</v>
      </c>
      <c r="K91" s="249">
        <v>0.16592000000000007</v>
      </c>
      <c r="L91" s="241">
        <v>0</v>
      </c>
      <c r="M91" s="244">
        <f t="shared" si="14"/>
        <v>351.99943560623296</v>
      </c>
      <c r="N91" s="249">
        <v>1.1274000000000002</v>
      </c>
      <c r="O91" s="249">
        <v>103.72</v>
      </c>
      <c r="P91" s="249">
        <v>4.2699999999999978</v>
      </c>
      <c r="Q91" s="249">
        <v>1.5</v>
      </c>
      <c r="R91" s="241">
        <v>0</v>
      </c>
      <c r="S91" s="83">
        <v>1</v>
      </c>
    </row>
    <row r="92" spans="1:19" ht="16.5" customHeight="1" x14ac:dyDescent="0.3">
      <c r="A92" s="246" t="b">
        <v>1</v>
      </c>
      <c r="B92" s="247" t="s">
        <v>915</v>
      </c>
      <c r="C92" s="246">
        <v>106</v>
      </c>
      <c r="D92" s="245">
        <f t="shared" si="12"/>
        <v>2350</v>
      </c>
      <c r="E92" s="248">
        <f t="shared" si="9"/>
        <v>117</v>
      </c>
      <c r="F92" s="241">
        <v>0</v>
      </c>
      <c r="G92" s="242">
        <f t="shared" si="13"/>
        <v>243.33058048000004</v>
      </c>
      <c r="H92" s="248">
        <v>1</v>
      </c>
      <c r="I92" s="249">
        <v>14.56</v>
      </c>
      <c r="J92" s="249">
        <v>2.6100000000000003</v>
      </c>
      <c r="K92" s="249">
        <v>0.16960000000000008</v>
      </c>
      <c r="L92" s="241">
        <v>0</v>
      </c>
      <c r="M92" s="244">
        <f t="shared" si="14"/>
        <v>369.59940738654461</v>
      </c>
      <c r="N92" s="249">
        <v>1.1279999999999999</v>
      </c>
      <c r="O92" s="249">
        <v>103.8</v>
      </c>
      <c r="P92" s="249">
        <v>4.2999999999999972</v>
      </c>
      <c r="Q92" s="249">
        <v>1.5</v>
      </c>
      <c r="R92" s="241">
        <v>0</v>
      </c>
      <c r="S92" s="83">
        <v>1</v>
      </c>
    </row>
    <row r="93" spans="1:19" ht="16.5" customHeight="1" x14ac:dyDescent="0.3">
      <c r="A93" s="246" t="b">
        <v>1</v>
      </c>
      <c r="B93" s="247" t="s">
        <v>916</v>
      </c>
      <c r="C93" s="246">
        <v>107</v>
      </c>
      <c r="D93" s="245">
        <f t="shared" si="12"/>
        <v>2538</v>
      </c>
      <c r="E93" s="248">
        <f t="shared" si="9"/>
        <v>126</v>
      </c>
      <c r="F93" s="241">
        <v>0</v>
      </c>
      <c r="G93" s="242">
        <f t="shared" si="13"/>
        <v>253.06380369920004</v>
      </c>
      <c r="H93" s="248">
        <v>1</v>
      </c>
      <c r="I93" s="249">
        <v>14.572000000000001</v>
      </c>
      <c r="J93" s="249">
        <v>2.6113999999999997</v>
      </c>
      <c r="K93" s="249">
        <v>0.17328000000000007</v>
      </c>
      <c r="L93" s="241">
        <v>0</v>
      </c>
      <c r="M93" s="244">
        <f t="shared" si="14"/>
        <v>388.07937775587186</v>
      </c>
      <c r="N93" s="249">
        <v>1.1286</v>
      </c>
      <c r="O93" s="249">
        <v>103.88000000000002</v>
      </c>
      <c r="P93" s="249">
        <v>4.3299999999999974</v>
      </c>
      <c r="Q93" s="249">
        <v>1.5</v>
      </c>
      <c r="R93" s="241">
        <v>0</v>
      </c>
      <c r="S93" s="83">
        <v>1</v>
      </c>
    </row>
    <row r="94" spans="1:19" ht="16.5" customHeight="1" x14ac:dyDescent="0.3">
      <c r="A94" s="246" t="b">
        <v>1</v>
      </c>
      <c r="B94" s="247" t="s">
        <v>917</v>
      </c>
      <c r="C94" s="246">
        <v>108</v>
      </c>
      <c r="D94" s="245">
        <f t="shared" si="12"/>
        <v>2741</v>
      </c>
      <c r="E94" s="248">
        <f t="shared" si="9"/>
        <v>137</v>
      </c>
      <c r="F94" s="241">
        <v>0</v>
      </c>
      <c r="G94" s="242">
        <f t="shared" si="13"/>
        <v>263.18635584716804</v>
      </c>
      <c r="H94" s="248">
        <v>1</v>
      </c>
      <c r="I94" s="249">
        <v>14.584000000000001</v>
      </c>
      <c r="J94" s="249">
        <v>2.6128</v>
      </c>
      <c r="K94" s="249">
        <v>0.17696000000000009</v>
      </c>
      <c r="L94" s="241">
        <v>0</v>
      </c>
      <c r="M94" s="244">
        <f t="shared" si="14"/>
        <v>407.48334664366547</v>
      </c>
      <c r="N94" s="249">
        <v>1.1292</v>
      </c>
      <c r="O94" s="249">
        <v>103.96000000000001</v>
      </c>
      <c r="P94" s="249">
        <v>4.3599999999999968</v>
      </c>
      <c r="Q94" s="249">
        <v>1.5</v>
      </c>
      <c r="R94" s="241">
        <v>0</v>
      </c>
      <c r="S94" s="83">
        <v>1</v>
      </c>
    </row>
    <row r="95" spans="1:19" ht="16.5" customHeight="1" x14ac:dyDescent="0.3">
      <c r="A95" s="246" t="b">
        <v>1</v>
      </c>
      <c r="B95" s="247" t="s">
        <v>918</v>
      </c>
      <c r="C95" s="246">
        <v>109</v>
      </c>
      <c r="D95" s="245">
        <f t="shared" si="12"/>
        <v>2960</v>
      </c>
      <c r="E95" s="248">
        <f t="shared" si="9"/>
        <v>148</v>
      </c>
      <c r="F95" s="241">
        <v>0</v>
      </c>
      <c r="G95" s="242">
        <f t="shared" si="13"/>
        <v>273.71381008105476</v>
      </c>
      <c r="H95" s="248">
        <v>1</v>
      </c>
      <c r="I95" s="249">
        <v>14.596000000000002</v>
      </c>
      <c r="J95" s="249">
        <v>2.6141999999999999</v>
      </c>
      <c r="K95" s="249">
        <v>0.18064000000000011</v>
      </c>
      <c r="L95" s="241">
        <v>0</v>
      </c>
      <c r="M95" s="244">
        <f t="shared" si="14"/>
        <v>427.85751397584875</v>
      </c>
      <c r="N95" s="249">
        <v>1.1297999999999999</v>
      </c>
      <c r="O95" s="249">
        <v>104.03999999999999</v>
      </c>
      <c r="P95" s="249">
        <v>4.389999999999997</v>
      </c>
      <c r="Q95" s="249">
        <v>1.5</v>
      </c>
      <c r="R95" s="241">
        <v>0</v>
      </c>
      <c r="S95" s="83">
        <v>1</v>
      </c>
    </row>
    <row r="96" spans="1:19" ht="16.5" customHeight="1" x14ac:dyDescent="0.3">
      <c r="A96" s="246" t="b">
        <v>1</v>
      </c>
      <c r="B96" s="247" t="s">
        <v>919</v>
      </c>
      <c r="C96" s="246">
        <v>110</v>
      </c>
      <c r="D96" s="245">
        <f t="shared" si="12"/>
        <v>3196</v>
      </c>
      <c r="E96" s="248">
        <f t="shared" si="9"/>
        <v>159</v>
      </c>
      <c r="F96" s="241">
        <v>0</v>
      </c>
      <c r="G96" s="242">
        <f t="shared" si="13"/>
        <v>284.66236248429698</v>
      </c>
      <c r="H96" s="248">
        <v>1</v>
      </c>
      <c r="I96" s="249">
        <v>14.608000000000002</v>
      </c>
      <c r="J96" s="249">
        <v>2.6156000000000001</v>
      </c>
      <c r="K96" s="249">
        <v>0.18432000000000007</v>
      </c>
      <c r="L96" s="241">
        <v>0</v>
      </c>
      <c r="M96" s="244">
        <f t="shared" si="14"/>
        <v>449.25038967464121</v>
      </c>
      <c r="N96" s="249">
        <v>1.1304000000000001</v>
      </c>
      <c r="O96" s="249">
        <v>104.12</v>
      </c>
      <c r="P96" s="249">
        <v>4.4199999999999964</v>
      </c>
      <c r="Q96" s="249">
        <v>1.5</v>
      </c>
      <c r="R96" s="241">
        <v>0</v>
      </c>
      <c r="S96" s="83">
        <v>1</v>
      </c>
    </row>
    <row r="97" spans="1:19" ht="16.5" customHeight="1" x14ac:dyDescent="0.3">
      <c r="A97" s="246" t="b">
        <v>1</v>
      </c>
      <c r="B97" s="247" t="s">
        <v>920</v>
      </c>
      <c r="C97" s="246">
        <v>111</v>
      </c>
      <c r="D97" s="245">
        <f t="shared" si="12"/>
        <v>3451</v>
      </c>
      <c r="E97" s="248">
        <f t="shared" si="9"/>
        <v>172</v>
      </c>
      <c r="F97" s="241">
        <v>0</v>
      </c>
      <c r="G97" s="242">
        <f t="shared" si="13"/>
        <v>296.04885698366888</v>
      </c>
      <c r="H97" s="248">
        <v>1</v>
      </c>
      <c r="I97" s="249">
        <v>14.62</v>
      </c>
      <c r="J97" s="249">
        <v>2.617</v>
      </c>
      <c r="K97" s="249">
        <v>0.18800000000000008</v>
      </c>
      <c r="L97" s="241">
        <v>0</v>
      </c>
      <c r="M97" s="244">
        <f t="shared" si="14"/>
        <v>471.71290915837329</v>
      </c>
      <c r="N97" s="249">
        <v>1.131</v>
      </c>
      <c r="O97" s="249">
        <v>104.2</v>
      </c>
      <c r="P97" s="249">
        <v>4.4499999999999966</v>
      </c>
      <c r="Q97" s="249">
        <v>1.5</v>
      </c>
      <c r="R97" s="241">
        <v>0</v>
      </c>
      <c r="S97" s="83">
        <v>1</v>
      </c>
    </row>
    <row r="98" spans="1:19" ht="16.5" customHeight="1" x14ac:dyDescent="0.3">
      <c r="A98" s="246" t="b">
        <v>1</v>
      </c>
      <c r="B98" s="247" t="s">
        <v>921</v>
      </c>
      <c r="C98" s="246">
        <v>112</v>
      </c>
      <c r="D98" s="245">
        <f t="shared" si="12"/>
        <v>3727</v>
      </c>
      <c r="E98" s="248">
        <f t="shared" si="9"/>
        <v>186</v>
      </c>
      <c r="F98" s="241">
        <v>0</v>
      </c>
      <c r="G98" s="242">
        <f t="shared" si="13"/>
        <v>307.89081126301568</v>
      </c>
      <c r="H98" s="248">
        <v>1</v>
      </c>
      <c r="I98" s="249">
        <v>14.632</v>
      </c>
      <c r="J98" s="249">
        <v>2.6184000000000003</v>
      </c>
      <c r="K98" s="249">
        <v>0.1916800000000001</v>
      </c>
      <c r="L98" s="241">
        <v>0</v>
      </c>
      <c r="M98" s="244">
        <f t="shared" si="14"/>
        <v>495.29855461629199</v>
      </c>
      <c r="N98" s="249">
        <v>1.1316000000000002</v>
      </c>
      <c r="O98" s="249">
        <v>104.28000000000002</v>
      </c>
      <c r="P98" s="249">
        <v>4.4799999999999969</v>
      </c>
      <c r="Q98" s="249">
        <v>1.5</v>
      </c>
      <c r="R98" s="241">
        <v>0</v>
      </c>
      <c r="S98" s="83">
        <v>1</v>
      </c>
    </row>
    <row r="99" spans="1:19" ht="16.5" customHeight="1" x14ac:dyDescent="0.3">
      <c r="A99" s="246" t="b">
        <v>1</v>
      </c>
      <c r="B99" s="247" t="s">
        <v>922</v>
      </c>
      <c r="C99" s="246">
        <v>113</v>
      </c>
      <c r="D99" s="245">
        <f t="shared" si="12"/>
        <v>4025</v>
      </c>
      <c r="E99" s="248">
        <f t="shared" si="9"/>
        <v>201</v>
      </c>
      <c r="F99" s="241">
        <v>0</v>
      </c>
      <c r="G99" s="242">
        <f t="shared" si="13"/>
        <v>320.20644371353632</v>
      </c>
      <c r="H99" s="248">
        <v>1</v>
      </c>
      <c r="I99" s="249">
        <v>14.644</v>
      </c>
      <c r="J99" s="249">
        <v>2.6197999999999997</v>
      </c>
      <c r="K99" s="249">
        <v>0.19536000000000006</v>
      </c>
      <c r="L99" s="241">
        <v>0</v>
      </c>
      <c r="M99" s="244">
        <f t="shared" si="14"/>
        <v>520.06348234710663</v>
      </c>
      <c r="N99" s="249">
        <v>1.1322000000000001</v>
      </c>
      <c r="O99" s="249">
        <v>104.36000000000001</v>
      </c>
      <c r="P99" s="249">
        <v>4.5099999999999962</v>
      </c>
      <c r="Q99" s="249">
        <v>1.5</v>
      </c>
      <c r="R99" s="241">
        <v>0</v>
      </c>
      <c r="S99" s="83">
        <v>1</v>
      </c>
    </row>
    <row r="100" spans="1:19" ht="16.5" customHeight="1" x14ac:dyDescent="0.3">
      <c r="A100" s="246" t="b">
        <v>1</v>
      </c>
      <c r="B100" s="247" t="s">
        <v>923</v>
      </c>
      <c r="C100" s="246">
        <v>114</v>
      </c>
      <c r="D100" s="245">
        <f t="shared" si="12"/>
        <v>4347</v>
      </c>
      <c r="E100" s="248">
        <f t="shared" si="9"/>
        <v>217</v>
      </c>
      <c r="F100" s="241">
        <v>0</v>
      </c>
      <c r="G100" s="242">
        <f t="shared" si="13"/>
        <v>333.01470146207777</v>
      </c>
      <c r="H100" s="248">
        <v>1</v>
      </c>
      <c r="I100" s="249">
        <v>14.656000000000001</v>
      </c>
      <c r="J100" s="249">
        <v>2.6212</v>
      </c>
      <c r="K100" s="249">
        <v>0.19904000000000011</v>
      </c>
      <c r="L100" s="241">
        <v>0</v>
      </c>
      <c r="M100" s="244">
        <f t="shared" si="14"/>
        <v>546.06665646446197</v>
      </c>
      <c r="N100" s="249">
        <v>1.1328</v>
      </c>
      <c r="O100" s="249">
        <v>104.43999999999998</v>
      </c>
      <c r="P100" s="249">
        <v>4.5399999999999965</v>
      </c>
      <c r="Q100" s="249">
        <v>1.5</v>
      </c>
      <c r="R100" s="241">
        <v>0</v>
      </c>
      <c r="S100" s="83">
        <v>1</v>
      </c>
    </row>
    <row r="101" spans="1:19" ht="16.5" customHeight="1" x14ac:dyDescent="0.3">
      <c r="A101" s="246" t="b">
        <v>1</v>
      </c>
      <c r="B101" s="247" t="s">
        <v>924</v>
      </c>
      <c r="C101" s="246">
        <v>115</v>
      </c>
      <c r="D101" s="245">
        <f t="shared" si="12"/>
        <v>4694</v>
      </c>
      <c r="E101" s="248">
        <f t="shared" si="9"/>
        <v>234</v>
      </c>
      <c r="F101" s="241">
        <v>0</v>
      </c>
      <c r="G101" s="242">
        <f t="shared" si="13"/>
        <v>346.33528952056088</v>
      </c>
      <c r="H101" s="248">
        <v>1</v>
      </c>
      <c r="I101" s="249">
        <v>14.668000000000001</v>
      </c>
      <c r="J101" s="249">
        <v>2.6226000000000003</v>
      </c>
      <c r="K101" s="249">
        <v>0.20272000000000009</v>
      </c>
      <c r="L101" s="241">
        <v>0</v>
      </c>
      <c r="M101" s="244">
        <f t="shared" si="14"/>
        <v>573.36998928768514</v>
      </c>
      <c r="N101" s="249">
        <v>1.1334000000000002</v>
      </c>
      <c r="O101" s="249">
        <v>104.52000000000001</v>
      </c>
      <c r="P101" s="249">
        <v>4.5699999999999967</v>
      </c>
      <c r="Q101" s="249">
        <v>1.5</v>
      </c>
      <c r="R101" s="241">
        <v>0</v>
      </c>
      <c r="S101" s="83">
        <v>1</v>
      </c>
    </row>
    <row r="102" spans="1:19" ht="16.5" customHeight="1" x14ac:dyDescent="0.3">
      <c r="A102" s="246" t="b">
        <v>1</v>
      </c>
      <c r="B102" s="247" t="s">
        <v>925</v>
      </c>
      <c r="C102" s="246">
        <v>116</v>
      </c>
      <c r="D102" s="245">
        <f t="shared" si="12"/>
        <v>5069</v>
      </c>
      <c r="E102" s="248">
        <f t="shared" si="9"/>
        <v>253</v>
      </c>
      <c r="F102" s="241">
        <v>0</v>
      </c>
      <c r="G102" s="242">
        <f t="shared" si="13"/>
        <v>360.18870110138334</v>
      </c>
      <c r="H102" s="248">
        <v>1</v>
      </c>
      <c r="I102" s="249">
        <v>14.68</v>
      </c>
      <c r="J102" s="249">
        <v>2.6240000000000001</v>
      </c>
      <c r="K102" s="249">
        <v>0.20640000000000008</v>
      </c>
      <c r="L102" s="241">
        <v>0</v>
      </c>
      <c r="M102" s="244">
        <f t="shared" si="14"/>
        <v>602.03848875206938</v>
      </c>
      <c r="N102" s="249">
        <v>1.1339999999999999</v>
      </c>
      <c r="O102" s="249">
        <v>104.6</v>
      </c>
      <c r="P102" s="249">
        <v>4.5999999999999961</v>
      </c>
      <c r="Q102" s="249">
        <v>1.5</v>
      </c>
      <c r="R102" s="241">
        <v>0</v>
      </c>
      <c r="S102" s="83">
        <v>1</v>
      </c>
    </row>
    <row r="103" spans="1:19" ht="16.5" customHeight="1" x14ac:dyDescent="0.3">
      <c r="A103" s="246" t="b">
        <v>1</v>
      </c>
      <c r="B103" s="247" t="s">
        <v>926</v>
      </c>
      <c r="C103" s="246">
        <v>117</v>
      </c>
      <c r="D103" s="245">
        <f t="shared" si="12"/>
        <v>5474</v>
      </c>
      <c r="E103" s="248">
        <f t="shared" si="9"/>
        <v>273</v>
      </c>
      <c r="F103" s="241">
        <v>0</v>
      </c>
      <c r="G103" s="242">
        <f t="shared" si="13"/>
        <v>374.59624914543872</v>
      </c>
      <c r="H103" s="248">
        <v>1</v>
      </c>
      <c r="I103" s="249">
        <v>16.0211591836735</v>
      </c>
      <c r="J103" s="249">
        <v>2.6254000000000071</v>
      </c>
      <c r="K103" s="249">
        <v>0.20661812244898001</v>
      </c>
      <c r="L103" s="241">
        <v>0</v>
      </c>
      <c r="M103" s="244">
        <f t="shared" si="14"/>
        <v>632.14041318967293</v>
      </c>
      <c r="N103" s="249">
        <v>1.1345999999999901</v>
      </c>
      <c r="O103" s="249">
        <v>104.68</v>
      </c>
      <c r="P103" s="249">
        <v>4.6299999999999901</v>
      </c>
      <c r="Q103" s="249">
        <v>1.5</v>
      </c>
      <c r="R103" s="241">
        <v>0</v>
      </c>
      <c r="S103" s="82">
        <v>1</v>
      </c>
    </row>
    <row r="104" spans="1:19" ht="16.5" customHeight="1" x14ac:dyDescent="0.3">
      <c r="A104" s="246" t="b">
        <v>1</v>
      </c>
      <c r="B104" s="247" t="s">
        <v>927</v>
      </c>
      <c r="C104" s="246">
        <v>118</v>
      </c>
      <c r="D104" s="245">
        <f t="shared" si="12"/>
        <v>5911</v>
      </c>
      <c r="E104" s="248">
        <f t="shared" si="9"/>
        <v>295</v>
      </c>
      <c r="F104" s="241">
        <v>0</v>
      </c>
      <c r="G104" s="242">
        <f t="shared" si="13"/>
        <v>389.58009911125629</v>
      </c>
      <c r="H104" s="248">
        <v>1</v>
      </c>
      <c r="I104" s="249">
        <v>16.1477301320528</v>
      </c>
      <c r="J104" s="249">
        <v>2.6268000000000069</v>
      </c>
      <c r="K104" s="249">
        <v>0.21005506842737101</v>
      </c>
      <c r="L104" s="241">
        <v>0</v>
      </c>
      <c r="M104" s="244">
        <f t="shared" si="14"/>
        <v>663.74743384915655</v>
      </c>
      <c r="N104" s="249">
        <v>1.13519999999999</v>
      </c>
      <c r="O104" s="249">
        <v>104.76</v>
      </c>
      <c r="P104" s="249">
        <v>4.6599999999999904</v>
      </c>
      <c r="Q104" s="249">
        <v>1.5</v>
      </c>
      <c r="R104" s="241">
        <v>0</v>
      </c>
      <c r="S104" s="82">
        <v>1</v>
      </c>
    </row>
    <row r="105" spans="1:19" ht="16.5" customHeight="1" x14ac:dyDescent="0.3">
      <c r="A105" s="246" t="b">
        <v>1</v>
      </c>
      <c r="B105" s="247" t="s">
        <v>928</v>
      </c>
      <c r="C105" s="246">
        <v>119</v>
      </c>
      <c r="D105" s="245">
        <f t="shared" si="12"/>
        <v>6383</v>
      </c>
      <c r="E105" s="248">
        <f t="shared" si="9"/>
        <v>319</v>
      </c>
      <c r="F105" s="241">
        <v>0</v>
      </c>
      <c r="G105" s="242">
        <f t="shared" si="13"/>
        <v>405.16330307570655</v>
      </c>
      <c r="H105" s="248">
        <v>1</v>
      </c>
      <c r="I105" s="249">
        <v>16.274301080432199</v>
      </c>
      <c r="J105" s="249">
        <v>2.6282000000000068</v>
      </c>
      <c r="K105" s="249">
        <v>0.21349201440576299</v>
      </c>
      <c r="L105" s="241">
        <v>0</v>
      </c>
      <c r="M105" s="244">
        <f t="shared" si="14"/>
        <v>696.93480554161442</v>
      </c>
      <c r="N105" s="249">
        <v>1.1357999999999899</v>
      </c>
      <c r="O105" s="249">
        <v>104.84</v>
      </c>
      <c r="P105" s="249">
        <v>4.6899999999999897</v>
      </c>
      <c r="Q105" s="249">
        <v>1.5</v>
      </c>
      <c r="R105" s="241">
        <v>0</v>
      </c>
      <c r="S105" s="82">
        <v>1</v>
      </c>
    </row>
    <row r="106" spans="1:19" ht="16.5" customHeight="1" x14ac:dyDescent="0.3">
      <c r="A106" s="246" t="b">
        <v>1</v>
      </c>
      <c r="B106" s="247" t="s">
        <v>929</v>
      </c>
      <c r="C106" s="246">
        <v>120</v>
      </c>
      <c r="D106" s="245">
        <f t="shared" si="12"/>
        <v>6893</v>
      </c>
      <c r="E106" s="248">
        <f t="shared" si="9"/>
        <v>344</v>
      </c>
      <c r="F106" s="241">
        <v>0</v>
      </c>
      <c r="G106" s="242">
        <f t="shared" si="13"/>
        <v>421.36983519873485</v>
      </c>
      <c r="H106" s="248">
        <v>1</v>
      </c>
      <c r="I106" s="249">
        <v>16.400872028811499</v>
      </c>
      <c r="J106" s="249">
        <v>2.629600000000007</v>
      </c>
      <c r="K106" s="249">
        <v>0.21692896038415399</v>
      </c>
      <c r="L106" s="241">
        <v>0</v>
      </c>
      <c r="M106" s="244">
        <f t="shared" si="14"/>
        <v>731.78154581869512</v>
      </c>
      <c r="N106" s="249">
        <v>1.1363999999999901</v>
      </c>
      <c r="O106" s="249">
        <v>104.92</v>
      </c>
      <c r="P106" s="249">
        <v>4.71999999999999</v>
      </c>
      <c r="Q106" s="249">
        <v>1.5</v>
      </c>
      <c r="R106" s="241">
        <v>0</v>
      </c>
      <c r="S106" s="82">
        <v>1</v>
      </c>
    </row>
    <row r="107" spans="1:19" ht="16.5" customHeight="1" x14ac:dyDescent="0.3">
      <c r="A107" s="246" t="b">
        <v>1</v>
      </c>
      <c r="B107" s="247" t="s">
        <v>930</v>
      </c>
      <c r="C107" s="246">
        <v>121</v>
      </c>
      <c r="D107" s="239">
        <f t="shared" ref="D107:D126" si="15">INT(D106+D106*5%)</f>
        <v>7237</v>
      </c>
      <c r="E107" s="248">
        <f t="shared" si="9"/>
        <v>361</v>
      </c>
      <c r="F107" s="241">
        <v>0</v>
      </c>
      <c r="G107" s="242">
        <f t="shared" si="13"/>
        <v>438.22462860668423</v>
      </c>
      <c r="H107" s="248">
        <v>1</v>
      </c>
      <c r="I107" s="249">
        <v>16.527442977190901</v>
      </c>
      <c r="J107" s="249">
        <v>2.6310000000000069</v>
      </c>
      <c r="K107" s="249">
        <v>0.22036590636254499</v>
      </c>
      <c r="L107" s="241">
        <v>0</v>
      </c>
      <c r="M107" s="244">
        <f t="shared" si="14"/>
        <v>768.37062310962995</v>
      </c>
      <c r="N107" s="249">
        <v>1.13699999999999</v>
      </c>
      <c r="O107" s="249">
        <v>105</v>
      </c>
      <c r="P107" s="249">
        <v>4.7499999999999902</v>
      </c>
      <c r="Q107" s="249">
        <v>1.5</v>
      </c>
      <c r="R107" s="241">
        <v>0</v>
      </c>
      <c r="S107" s="82">
        <v>1</v>
      </c>
    </row>
    <row r="108" spans="1:19" ht="16.5" customHeight="1" x14ac:dyDescent="0.3">
      <c r="A108" s="246" t="b">
        <v>1</v>
      </c>
      <c r="B108" s="247" t="s">
        <v>931</v>
      </c>
      <c r="C108" s="246">
        <v>122</v>
      </c>
      <c r="D108" s="245">
        <f t="shared" si="15"/>
        <v>7598</v>
      </c>
      <c r="E108" s="248">
        <f t="shared" si="9"/>
        <v>379</v>
      </c>
      <c r="F108" s="241">
        <v>0</v>
      </c>
      <c r="G108" s="242">
        <f t="shared" si="13"/>
        <v>455.75361375095162</v>
      </c>
      <c r="H108" s="248">
        <v>1</v>
      </c>
      <c r="I108" s="249">
        <v>16.654013925570201</v>
      </c>
      <c r="J108" s="249">
        <v>2.6324000000000067</v>
      </c>
      <c r="K108" s="249">
        <v>0.223802852340937</v>
      </c>
      <c r="L108" s="241">
        <v>0</v>
      </c>
      <c r="M108" s="244">
        <f t="shared" si="14"/>
        <v>806.78915426511151</v>
      </c>
      <c r="N108" s="249">
        <v>1.13759999999999</v>
      </c>
      <c r="O108" s="249">
        <v>105.08</v>
      </c>
      <c r="P108" s="249">
        <v>4.7799999999999896</v>
      </c>
      <c r="Q108" s="249">
        <v>1.5</v>
      </c>
      <c r="R108" s="241">
        <v>0</v>
      </c>
      <c r="S108" s="82">
        <v>1</v>
      </c>
    </row>
    <row r="109" spans="1:19" ht="16.5" customHeight="1" x14ac:dyDescent="0.3">
      <c r="A109" s="246" t="b">
        <v>1</v>
      </c>
      <c r="B109" s="247" t="s">
        <v>932</v>
      </c>
      <c r="C109" s="246">
        <v>123</v>
      </c>
      <c r="D109" s="245">
        <f t="shared" si="15"/>
        <v>7977</v>
      </c>
      <c r="E109" s="248">
        <f t="shared" si="9"/>
        <v>398</v>
      </c>
      <c r="F109" s="241">
        <v>0</v>
      </c>
      <c r="G109" s="242">
        <f t="shared" si="13"/>
        <v>473.98375830098968</v>
      </c>
      <c r="H109" s="248">
        <v>1</v>
      </c>
      <c r="I109" s="249">
        <v>16.7805848739496</v>
      </c>
      <c r="J109" s="249">
        <v>2.633800000000007</v>
      </c>
      <c r="K109" s="249">
        <v>0.227239798319328</v>
      </c>
      <c r="L109" s="241">
        <v>0</v>
      </c>
      <c r="M109" s="244">
        <f t="shared" si="14"/>
        <v>847.12861197836708</v>
      </c>
      <c r="N109" s="249">
        <v>1.1381999999999901</v>
      </c>
      <c r="O109" s="249">
        <v>105.16</v>
      </c>
      <c r="P109" s="249">
        <v>4.8099999999999898</v>
      </c>
      <c r="Q109" s="249">
        <v>1.5</v>
      </c>
      <c r="R109" s="241">
        <v>0</v>
      </c>
      <c r="S109" s="82">
        <v>1</v>
      </c>
    </row>
    <row r="110" spans="1:19" ht="16.5" customHeight="1" x14ac:dyDescent="0.3">
      <c r="A110" s="246" t="b">
        <v>1</v>
      </c>
      <c r="B110" s="247" t="s">
        <v>933</v>
      </c>
      <c r="C110" s="246">
        <v>124</v>
      </c>
      <c r="D110" s="245">
        <f t="shared" si="15"/>
        <v>8375</v>
      </c>
      <c r="E110" s="248">
        <f t="shared" si="9"/>
        <v>418</v>
      </c>
      <c r="F110" s="241">
        <v>0</v>
      </c>
      <c r="G110" s="242">
        <f t="shared" si="13"/>
        <v>492.94310863302928</v>
      </c>
      <c r="H110" s="248">
        <v>1</v>
      </c>
      <c r="I110" s="249">
        <v>16.9071558223289</v>
      </c>
      <c r="J110" s="249">
        <v>2.6352000000000069</v>
      </c>
      <c r="K110" s="249">
        <v>0.23067674429771901</v>
      </c>
      <c r="L110" s="241">
        <v>0</v>
      </c>
      <c r="M110" s="244">
        <f t="shared" si="14"/>
        <v>889.48504257728541</v>
      </c>
      <c r="N110" s="249">
        <v>1.13879999999999</v>
      </c>
      <c r="O110" s="249">
        <v>105.24</v>
      </c>
      <c r="P110" s="249">
        <v>4.8399999999999901</v>
      </c>
      <c r="Q110" s="249">
        <v>1.5</v>
      </c>
      <c r="R110" s="241">
        <v>0</v>
      </c>
      <c r="S110" s="82">
        <v>1</v>
      </c>
    </row>
    <row r="111" spans="1:19" ht="16.5" customHeight="1" x14ac:dyDescent="0.3">
      <c r="A111" s="246" t="b">
        <v>1</v>
      </c>
      <c r="B111" s="247" t="s">
        <v>934</v>
      </c>
      <c r="C111" s="246">
        <v>125</v>
      </c>
      <c r="D111" s="245">
        <f t="shared" si="15"/>
        <v>8793</v>
      </c>
      <c r="E111" s="248">
        <f t="shared" si="9"/>
        <v>439</v>
      </c>
      <c r="F111" s="241">
        <v>0</v>
      </c>
      <c r="G111" s="242">
        <f t="shared" si="13"/>
        <v>512.66083297835053</v>
      </c>
      <c r="H111" s="248">
        <v>1</v>
      </c>
      <c r="I111" s="249">
        <v>17.033726770708299</v>
      </c>
      <c r="J111" s="249">
        <v>2.6366000000000067</v>
      </c>
      <c r="K111" s="249">
        <v>0.23411369027611101</v>
      </c>
      <c r="L111" s="241">
        <v>0</v>
      </c>
      <c r="M111" s="244">
        <f t="shared" si="14"/>
        <v>933.95929470614976</v>
      </c>
      <c r="N111" s="249">
        <v>1.13939999999999</v>
      </c>
      <c r="O111" s="249">
        <v>105.32</v>
      </c>
      <c r="P111" s="249">
        <v>4.8699999999999903</v>
      </c>
      <c r="Q111" s="249">
        <v>1.5</v>
      </c>
      <c r="R111" s="241">
        <v>0</v>
      </c>
      <c r="S111" s="82">
        <v>1</v>
      </c>
    </row>
    <row r="112" spans="1:19" ht="16.5" customHeight="1" x14ac:dyDescent="0.3">
      <c r="A112" s="246" t="b">
        <v>1</v>
      </c>
      <c r="B112" s="247" t="s">
        <v>935</v>
      </c>
      <c r="C112" s="246">
        <v>126</v>
      </c>
      <c r="D112" s="245">
        <f t="shared" si="15"/>
        <v>9232</v>
      </c>
      <c r="E112" s="248">
        <f t="shared" si="9"/>
        <v>461</v>
      </c>
      <c r="F112" s="241">
        <v>0</v>
      </c>
      <c r="G112" s="242">
        <f t="shared" si="13"/>
        <v>533.16726629748462</v>
      </c>
      <c r="H112" s="248">
        <v>1</v>
      </c>
      <c r="I112" s="249">
        <v>17.160297719087598</v>
      </c>
      <c r="J112" s="249">
        <v>2.638000000000007</v>
      </c>
      <c r="K112" s="249">
        <v>0.23755063625450201</v>
      </c>
      <c r="L112" s="241">
        <v>0</v>
      </c>
      <c r="M112" s="244">
        <f t="shared" si="14"/>
        <v>980.65725944145731</v>
      </c>
      <c r="N112" s="249">
        <v>1.1399999999999899</v>
      </c>
      <c r="O112" s="249">
        <v>105.4</v>
      </c>
      <c r="P112" s="249">
        <v>4.8999999999999897</v>
      </c>
      <c r="Q112" s="249">
        <v>1.5</v>
      </c>
      <c r="R112" s="241">
        <v>0</v>
      </c>
      <c r="S112" s="82">
        <v>1</v>
      </c>
    </row>
    <row r="113" spans="1:19" ht="16.5" customHeight="1" x14ac:dyDescent="0.3">
      <c r="A113" s="246" t="b">
        <v>1</v>
      </c>
      <c r="B113" s="247" t="s">
        <v>936</v>
      </c>
      <c r="C113" s="246">
        <v>127</v>
      </c>
      <c r="D113" s="245">
        <f t="shared" si="15"/>
        <v>9693</v>
      </c>
      <c r="E113" s="248">
        <f t="shared" si="9"/>
        <v>484</v>
      </c>
      <c r="F113" s="241">
        <v>0</v>
      </c>
      <c r="G113" s="242">
        <f t="shared" si="13"/>
        <v>554.49395694938403</v>
      </c>
      <c r="H113" s="248">
        <v>1</v>
      </c>
      <c r="I113" s="249">
        <f t="shared" ref="I113:I152" si="16">I112*100.7633%</f>
        <v>17.291282271577394</v>
      </c>
      <c r="J113" s="249">
        <v>2.638000000000007</v>
      </c>
      <c r="K113" s="249">
        <f t="shared" ref="K113:K152" si="17">K112*101.7094%</f>
        <v>0.24161132683063646</v>
      </c>
      <c r="L113" s="241">
        <v>0</v>
      </c>
      <c r="M113" s="242">
        <f t="shared" si="14"/>
        <v>1029.6901224135302</v>
      </c>
      <c r="N113" s="249">
        <v>1.1399999999999899</v>
      </c>
      <c r="O113" s="249">
        <v>105.4</v>
      </c>
      <c r="P113" s="249">
        <v>4.8999999999999897</v>
      </c>
      <c r="Q113" s="249">
        <v>1.5</v>
      </c>
      <c r="R113" s="241">
        <v>0</v>
      </c>
      <c r="S113" s="82">
        <v>1</v>
      </c>
    </row>
    <row r="114" spans="1:19" ht="16.5" customHeight="1" x14ac:dyDescent="0.3">
      <c r="A114" s="246" t="b">
        <v>1</v>
      </c>
      <c r="B114" s="247" t="s">
        <v>937</v>
      </c>
      <c r="C114" s="246">
        <v>128</v>
      </c>
      <c r="D114" s="245">
        <f t="shared" si="15"/>
        <v>10177</v>
      </c>
      <c r="E114" s="248">
        <f t="shared" si="9"/>
        <v>508</v>
      </c>
      <c r="F114" s="241">
        <v>0</v>
      </c>
      <c r="G114" s="242">
        <f t="shared" si="13"/>
        <v>576.67371522735937</v>
      </c>
      <c r="H114" s="248">
        <v>1</v>
      </c>
      <c r="I114" s="249">
        <f t="shared" si="16"/>
        <v>17.423266629156345</v>
      </c>
      <c r="J114" s="249">
        <v>2.638000000000007</v>
      </c>
      <c r="K114" s="249">
        <f t="shared" si="17"/>
        <v>0.24574143085147934</v>
      </c>
      <c r="L114" s="241">
        <v>0</v>
      </c>
      <c r="M114" s="242">
        <f t="shared" si="14"/>
        <v>1081.1746285342067</v>
      </c>
      <c r="N114" s="249">
        <v>1.1399999999999899</v>
      </c>
      <c r="O114" s="249">
        <v>105.4</v>
      </c>
      <c r="P114" s="249">
        <v>4.8999999999999897</v>
      </c>
      <c r="Q114" s="249">
        <v>1.5</v>
      </c>
      <c r="R114" s="241">
        <v>0</v>
      </c>
      <c r="S114" s="82">
        <v>1</v>
      </c>
    </row>
    <row r="115" spans="1:19" ht="16.5" customHeight="1" x14ac:dyDescent="0.3">
      <c r="A115" s="246" t="b">
        <v>1</v>
      </c>
      <c r="B115" s="247" t="s">
        <v>938</v>
      </c>
      <c r="C115" s="246">
        <v>129</v>
      </c>
      <c r="D115" s="245">
        <f t="shared" si="15"/>
        <v>10685</v>
      </c>
      <c r="E115" s="248">
        <f t="shared" si="9"/>
        <v>534</v>
      </c>
      <c r="F115" s="241">
        <v>0</v>
      </c>
      <c r="G115" s="242">
        <f t="shared" si="13"/>
        <v>599.74066383645379</v>
      </c>
      <c r="H115" s="248">
        <v>1</v>
      </c>
      <c r="I115" s="249">
        <f t="shared" si="16"/>
        <v>17.556258423336693</v>
      </c>
      <c r="J115" s="249">
        <v>2.638000000000007</v>
      </c>
      <c r="K115" s="249">
        <f t="shared" si="17"/>
        <v>0.24994213487045452</v>
      </c>
      <c r="L115" s="241">
        <v>0</v>
      </c>
      <c r="M115" s="242">
        <f t="shared" si="14"/>
        <v>1135.2333599609171</v>
      </c>
      <c r="N115" s="249">
        <v>1.1399999999999899</v>
      </c>
      <c r="O115" s="249">
        <v>105.4</v>
      </c>
      <c r="P115" s="249">
        <v>4.8999999999999897</v>
      </c>
      <c r="Q115" s="249">
        <v>1.5</v>
      </c>
      <c r="R115" s="241">
        <v>0</v>
      </c>
      <c r="S115" s="82">
        <v>1</v>
      </c>
    </row>
    <row r="116" spans="1:19" ht="16.5" customHeight="1" x14ac:dyDescent="0.3">
      <c r="A116" s="246" t="b">
        <v>1</v>
      </c>
      <c r="B116" s="247" t="s">
        <v>939</v>
      </c>
      <c r="C116" s="246">
        <v>130</v>
      </c>
      <c r="D116" s="245">
        <f t="shared" si="15"/>
        <v>11219</v>
      </c>
      <c r="E116" s="248">
        <f t="shared" si="9"/>
        <v>560</v>
      </c>
      <c r="F116" s="241">
        <v>0</v>
      </c>
      <c r="G116" s="242">
        <f t="shared" si="13"/>
        <v>623.73029038991194</v>
      </c>
      <c r="H116" s="248">
        <v>1</v>
      </c>
      <c r="I116" s="249">
        <f t="shared" si="16"/>
        <v>17.690265343882022</v>
      </c>
      <c r="J116" s="249">
        <v>2.638000000000007</v>
      </c>
      <c r="K116" s="249">
        <f t="shared" si="17"/>
        <v>0.25421464572393004</v>
      </c>
      <c r="L116" s="241">
        <v>0</v>
      </c>
      <c r="M116" s="242">
        <f t="shared" si="14"/>
        <v>1191.995027958963</v>
      </c>
      <c r="N116" s="249">
        <v>1.1399999999999899</v>
      </c>
      <c r="O116" s="249">
        <v>105.4</v>
      </c>
      <c r="P116" s="249">
        <v>4.8999999999999897</v>
      </c>
      <c r="Q116" s="249">
        <v>1.5</v>
      </c>
      <c r="R116" s="241">
        <v>0</v>
      </c>
      <c r="S116" s="82">
        <v>1</v>
      </c>
    </row>
    <row r="117" spans="1:19" ht="16.5" customHeight="1" x14ac:dyDescent="0.3">
      <c r="A117" s="246" t="b">
        <v>1</v>
      </c>
      <c r="B117" s="247" t="s">
        <v>940</v>
      </c>
      <c r="C117" s="246">
        <v>131</v>
      </c>
      <c r="D117" s="245">
        <f t="shared" si="15"/>
        <v>11779</v>
      </c>
      <c r="E117" s="248">
        <f t="shared" si="9"/>
        <v>588</v>
      </c>
      <c r="F117" s="241">
        <v>0</v>
      </c>
      <c r="G117" s="242">
        <f t="shared" si="13"/>
        <v>648.67950200550843</v>
      </c>
      <c r="H117" s="248">
        <v>1</v>
      </c>
      <c r="I117" s="249">
        <f t="shared" si="16"/>
        <v>17.825295139251875</v>
      </c>
      <c r="J117" s="249">
        <v>2.638000000000007</v>
      </c>
      <c r="K117" s="249">
        <f t="shared" si="17"/>
        <v>0.25856019087793491</v>
      </c>
      <c r="L117" s="241">
        <v>0</v>
      </c>
      <c r="M117" s="242">
        <f t="shared" si="14"/>
        <v>1251.5947793569112</v>
      </c>
      <c r="N117" s="249">
        <v>1.1399999999999899</v>
      </c>
      <c r="O117" s="249">
        <v>105.4</v>
      </c>
      <c r="P117" s="249">
        <v>4.8999999999999897</v>
      </c>
      <c r="Q117" s="249">
        <v>1.5</v>
      </c>
      <c r="R117" s="241">
        <v>0</v>
      </c>
      <c r="S117" s="84">
        <v>1</v>
      </c>
    </row>
    <row r="118" spans="1:19" ht="16.5" customHeight="1" x14ac:dyDescent="0.3">
      <c r="A118" s="246" t="b">
        <v>1</v>
      </c>
      <c r="B118" s="247" t="s">
        <v>941</v>
      </c>
      <c r="C118" s="246">
        <v>132</v>
      </c>
      <c r="D118" s="245">
        <f t="shared" si="15"/>
        <v>12367</v>
      </c>
      <c r="E118" s="248">
        <f t="shared" si="9"/>
        <v>618</v>
      </c>
      <c r="F118" s="241">
        <v>0</v>
      </c>
      <c r="G118" s="242">
        <f t="shared" si="13"/>
        <v>674.62668208572882</v>
      </c>
      <c r="H118" s="248">
        <v>1</v>
      </c>
      <c r="I118" s="249">
        <f t="shared" si="16"/>
        <v>17.961355617049783</v>
      </c>
      <c r="J118" s="249">
        <v>2.638000000000007</v>
      </c>
      <c r="K118" s="249">
        <f t="shared" si="17"/>
        <v>0.26298001878080229</v>
      </c>
      <c r="L118" s="241">
        <v>0</v>
      </c>
      <c r="M118" s="242">
        <f t="shared" si="14"/>
        <v>1314.1745183247567</v>
      </c>
      <c r="N118" s="249">
        <v>1.1399999999999899</v>
      </c>
      <c r="O118" s="249">
        <v>105.4</v>
      </c>
      <c r="P118" s="249">
        <v>4.8999999999999897</v>
      </c>
      <c r="Q118" s="249">
        <v>1.5</v>
      </c>
      <c r="R118" s="241">
        <v>0</v>
      </c>
      <c r="S118" s="87">
        <v>1</v>
      </c>
    </row>
    <row r="119" spans="1:19" ht="16.5" customHeight="1" x14ac:dyDescent="0.3">
      <c r="A119" s="246" t="b">
        <v>1</v>
      </c>
      <c r="B119" s="247" t="s">
        <v>942</v>
      </c>
      <c r="C119" s="246">
        <v>133</v>
      </c>
      <c r="D119" s="245">
        <f t="shared" si="15"/>
        <v>12985</v>
      </c>
      <c r="E119" s="248">
        <f t="shared" si="9"/>
        <v>649</v>
      </c>
      <c r="F119" s="241">
        <v>0</v>
      </c>
      <c r="G119" s="242">
        <f t="shared" si="13"/>
        <v>701.61174936915802</v>
      </c>
      <c r="H119" s="248">
        <v>1</v>
      </c>
      <c r="I119" s="249">
        <f t="shared" si="16"/>
        <v>18.098454644474725</v>
      </c>
      <c r="J119" s="249">
        <v>2.638000000000007</v>
      </c>
      <c r="K119" s="249">
        <f t="shared" si="17"/>
        <v>0.26747539922184133</v>
      </c>
      <c r="L119" s="241">
        <v>0</v>
      </c>
      <c r="M119" s="242">
        <f t="shared" si="14"/>
        <v>1379.8832442409946</v>
      </c>
      <c r="N119" s="249">
        <v>1.1399999999999899</v>
      </c>
      <c r="O119" s="249">
        <v>105.4</v>
      </c>
      <c r="P119" s="249">
        <v>4.8999999999999897</v>
      </c>
      <c r="Q119" s="249">
        <v>1.5</v>
      </c>
      <c r="R119" s="241">
        <v>0</v>
      </c>
      <c r="S119" s="84">
        <v>1</v>
      </c>
    </row>
    <row r="120" spans="1:19" ht="16.5" customHeight="1" x14ac:dyDescent="0.3">
      <c r="A120" s="246" t="b">
        <v>1</v>
      </c>
      <c r="B120" s="247" t="s">
        <v>943</v>
      </c>
      <c r="C120" s="246">
        <v>134</v>
      </c>
      <c r="D120" s="245">
        <f t="shared" si="15"/>
        <v>13634</v>
      </c>
      <c r="E120" s="248">
        <f t="shared" si="9"/>
        <v>681</v>
      </c>
      <c r="F120" s="241">
        <v>0</v>
      </c>
      <c r="G120" s="242">
        <f t="shared" si="13"/>
        <v>729.67621934392434</v>
      </c>
      <c r="H120" s="248">
        <v>1</v>
      </c>
      <c r="I120" s="249">
        <f t="shared" si="16"/>
        <v>18.236600148775999</v>
      </c>
      <c r="J120" s="249">
        <v>2.638000000000007</v>
      </c>
      <c r="K120" s="249">
        <f t="shared" si="17"/>
        <v>0.27204762369613944</v>
      </c>
      <c r="L120" s="241">
        <v>0</v>
      </c>
      <c r="M120" s="242">
        <f t="shared" si="14"/>
        <v>1448.8774064530444</v>
      </c>
      <c r="N120" s="249">
        <v>1.1399999999999899</v>
      </c>
      <c r="O120" s="249">
        <v>105.4</v>
      </c>
      <c r="P120" s="249">
        <v>4.8999999999999897</v>
      </c>
      <c r="Q120" s="249">
        <v>1.5</v>
      </c>
      <c r="R120" s="241">
        <v>0</v>
      </c>
      <c r="S120" s="84">
        <v>1</v>
      </c>
    </row>
    <row r="121" spans="1:19" ht="16.5" customHeight="1" x14ac:dyDescent="0.3">
      <c r="A121" s="246" t="b">
        <v>1</v>
      </c>
      <c r="B121" s="247" t="s">
        <v>944</v>
      </c>
      <c r="C121" s="246">
        <v>135</v>
      </c>
      <c r="D121" s="245">
        <f t="shared" si="15"/>
        <v>14315</v>
      </c>
      <c r="E121" s="248">
        <f t="shared" si="9"/>
        <v>715</v>
      </c>
      <c r="F121" s="241">
        <v>0</v>
      </c>
      <c r="G121" s="242">
        <f t="shared" si="13"/>
        <v>758.8632681176814</v>
      </c>
      <c r="H121" s="248">
        <v>1</v>
      </c>
      <c r="I121" s="249">
        <f t="shared" si="16"/>
        <v>18.375800117711606</v>
      </c>
      <c r="J121" s="249">
        <v>2.638000000000007</v>
      </c>
      <c r="K121" s="249">
        <f t="shared" si="17"/>
        <v>0.27669800577560122</v>
      </c>
      <c r="L121" s="241">
        <v>0</v>
      </c>
      <c r="M121" s="242">
        <f t="shared" si="14"/>
        <v>1521.3212767756966</v>
      </c>
      <c r="N121" s="249">
        <v>1.1399999999999899</v>
      </c>
      <c r="O121" s="249">
        <v>105.4</v>
      </c>
      <c r="P121" s="249">
        <v>4.8999999999999897</v>
      </c>
      <c r="Q121" s="249">
        <v>1.5</v>
      </c>
      <c r="R121" s="241">
        <v>0</v>
      </c>
      <c r="S121" s="84">
        <v>1</v>
      </c>
    </row>
    <row r="122" spans="1:19" ht="16.5" customHeight="1" x14ac:dyDescent="0.3">
      <c r="A122" s="246" t="b">
        <v>1</v>
      </c>
      <c r="B122" s="247" t="s">
        <v>945</v>
      </c>
      <c r="C122" s="246">
        <v>136</v>
      </c>
      <c r="D122" s="245">
        <f t="shared" si="15"/>
        <v>15030</v>
      </c>
      <c r="E122" s="248">
        <f t="shared" si="9"/>
        <v>751</v>
      </c>
      <c r="F122" s="241">
        <v>0</v>
      </c>
      <c r="G122" s="242">
        <f t="shared" si="13"/>
        <v>789.21779884238867</v>
      </c>
      <c r="H122" s="248">
        <v>1</v>
      </c>
      <c r="I122" s="249">
        <f t="shared" si="16"/>
        <v>18.516062600010098</v>
      </c>
      <c r="J122" s="249">
        <v>2.638000000000007</v>
      </c>
      <c r="K122" s="249">
        <f t="shared" si="17"/>
        <v>0.28142788148632936</v>
      </c>
      <c r="L122" s="241">
        <v>0</v>
      </c>
      <c r="M122" s="242">
        <f t="shared" si="14"/>
        <v>1597.3873406144814</v>
      </c>
      <c r="N122" s="249">
        <v>1.1399999999999899</v>
      </c>
      <c r="O122" s="249">
        <v>105.4</v>
      </c>
      <c r="P122" s="249">
        <v>4.8999999999999897</v>
      </c>
      <c r="Q122" s="249">
        <v>1.5</v>
      </c>
      <c r="R122" s="241">
        <v>0</v>
      </c>
      <c r="S122" s="84">
        <v>1</v>
      </c>
    </row>
    <row r="123" spans="1:19" ht="16.5" customHeight="1" x14ac:dyDescent="0.3">
      <c r="A123" s="246" t="b">
        <v>1</v>
      </c>
      <c r="B123" s="247" t="s">
        <v>946</v>
      </c>
      <c r="C123" s="246">
        <v>137</v>
      </c>
      <c r="D123" s="245">
        <f t="shared" si="15"/>
        <v>15781</v>
      </c>
      <c r="E123" s="248">
        <f t="shared" si="9"/>
        <v>789</v>
      </c>
      <c r="F123" s="241">
        <v>0</v>
      </c>
      <c r="G123" s="242">
        <f t="shared" si="13"/>
        <v>820.78651079608426</v>
      </c>
      <c r="H123" s="248">
        <v>1</v>
      </c>
      <c r="I123" s="249">
        <f t="shared" si="16"/>
        <v>18.657395705835974</v>
      </c>
      <c r="J123" s="249">
        <v>2.638000000000007</v>
      </c>
      <c r="K123" s="249">
        <f t="shared" si="17"/>
        <v>0.28623860969245668</v>
      </c>
      <c r="L123" s="241">
        <v>0</v>
      </c>
      <c r="M123" s="242">
        <f t="shared" si="14"/>
        <v>1677.2567076452056</v>
      </c>
      <c r="N123" s="249">
        <v>1.1399999999999899</v>
      </c>
      <c r="O123" s="249">
        <v>105.4</v>
      </c>
      <c r="P123" s="249">
        <v>4.8999999999999897</v>
      </c>
      <c r="Q123" s="249">
        <v>1.5</v>
      </c>
      <c r="R123" s="241">
        <v>0</v>
      </c>
      <c r="S123" s="84">
        <v>1</v>
      </c>
    </row>
    <row r="124" spans="1:19" ht="16.5" customHeight="1" x14ac:dyDescent="0.3">
      <c r="A124" s="246" t="b">
        <v>1</v>
      </c>
      <c r="B124" s="247" t="s">
        <v>947</v>
      </c>
      <c r="C124" s="246">
        <v>138</v>
      </c>
      <c r="D124" s="245">
        <f t="shared" si="15"/>
        <v>16570</v>
      </c>
      <c r="E124" s="248">
        <f t="shared" si="9"/>
        <v>828</v>
      </c>
      <c r="F124" s="241">
        <v>0</v>
      </c>
      <c r="G124" s="242">
        <f t="shared" si="13"/>
        <v>853.61797122792768</v>
      </c>
      <c r="H124" s="248">
        <v>1</v>
      </c>
      <c r="I124" s="249">
        <f t="shared" si="16"/>
        <v>18.799807607258622</v>
      </c>
      <c r="J124" s="249">
        <v>2.638000000000007</v>
      </c>
      <c r="K124" s="249">
        <f t="shared" si="17"/>
        <v>0.29113157248653954</v>
      </c>
      <c r="L124" s="241">
        <v>0</v>
      </c>
      <c r="M124" s="242">
        <f t="shared" si="14"/>
        <v>1761.1195430274659</v>
      </c>
      <c r="N124" s="249">
        <v>1.1399999999999899</v>
      </c>
      <c r="O124" s="249">
        <v>105.4</v>
      </c>
      <c r="P124" s="249">
        <v>4.8999999999999897</v>
      </c>
      <c r="Q124" s="249">
        <v>1.5</v>
      </c>
      <c r="R124" s="241">
        <v>0</v>
      </c>
      <c r="S124" s="84">
        <v>1</v>
      </c>
    </row>
    <row r="125" spans="1:19" ht="16.5" customHeight="1" x14ac:dyDescent="0.3">
      <c r="A125" s="246" t="b">
        <v>1</v>
      </c>
      <c r="B125" s="247" t="s">
        <v>948</v>
      </c>
      <c r="C125" s="246">
        <v>139</v>
      </c>
      <c r="D125" s="245">
        <f t="shared" si="15"/>
        <v>17398</v>
      </c>
      <c r="E125" s="248">
        <f t="shared" si="9"/>
        <v>869</v>
      </c>
      <c r="F125" s="241">
        <v>0</v>
      </c>
      <c r="G125" s="242">
        <f t="shared" si="13"/>
        <v>887.76269007704479</v>
      </c>
      <c r="H125" s="248">
        <v>1</v>
      </c>
      <c r="I125" s="249">
        <f t="shared" si="16"/>
        <v>18.943306538724826</v>
      </c>
      <c r="J125" s="249">
        <v>2.638000000000007</v>
      </c>
      <c r="K125" s="249">
        <f t="shared" si="17"/>
        <v>0.29610817558662444</v>
      </c>
      <c r="L125" s="241">
        <v>0</v>
      </c>
      <c r="M125" s="242">
        <f t="shared" si="14"/>
        <v>1849.1755201788392</v>
      </c>
      <c r="N125" s="249">
        <v>1.1399999999999899</v>
      </c>
      <c r="O125" s="249">
        <v>105.4</v>
      </c>
      <c r="P125" s="249">
        <v>4.8999999999999897</v>
      </c>
      <c r="Q125" s="249">
        <v>1.5</v>
      </c>
      <c r="R125" s="241">
        <v>0</v>
      </c>
      <c r="S125" s="84">
        <v>1</v>
      </c>
    </row>
    <row r="126" spans="1:19" ht="16.5" customHeight="1" x14ac:dyDescent="0.3">
      <c r="A126" s="246" t="b">
        <v>1</v>
      </c>
      <c r="B126" s="247" t="s">
        <v>949</v>
      </c>
      <c r="C126" s="246">
        <v>140</v>
      </c>
      <c r="D126" s="245">
        <f t="shared" si="15"/>
        <v>18267</v>
      </c>
      <c r="E126" s="248">
        <f t="shared" si="9"/>
        <v>913</v>
      </c>
      <c r="F126" s="241">
        <v>0</v>
      </c>
      <c r="G126" s="242">
        <f t="shared" si="13"/>
        <v>923.2731976801266</v>
      </c>
      <c r="H126" s="248">
        <v>1</v>
      </c>
      <c r="I126" s="249">
        <f t="shared" si="16"/>
        <v>19.087900797534914</v>
      </c>
      <c r="J126" s="249">
        <v>2.638000000000007</v>
      </c>
      <c r="K126" s="249">
        <f t="shared" si="17"/>
        <v>0.30116984874010216</v>
      </c>
      <c r="L126" s="241">
        <v>0</v>
      </c>
      <c r="M126" s="242">
        <f t="shared" si="14"/>
        <v>1941.6342961877813</v>
      </c>
      <c r="N126" s="249">
        <v>1.1399999999999899</v>
      </c>
      <c r="O126" s="249">
        <v>105.4</v>
      </c>
      <c r="P126" s="249">
        <v>4.8999999999999897</v>
      </c>
      <c r="Q126" s="249">
        <v>1.5</v>
      </c>
      <c r="R126" s="241">
        <v>0</v>
      </c>
      <c r="S126" s="84">
        <v>1</v>
      </c>
    </row>
    <row r="127" spans="1:19" ht="16.5" customHeight="1" x14ac:dyDescent="0.3">
      <c r="A127" s="246" t="b">
        <v>1</v>
      </c>
      <c r="B127" s="247" t="s">
        <v>950</v>
      </c>
      <c r="C127" s="246">
        <v>141</v>
      </c>
      <c r="D127" s="239">
        <f t="shared" ref="D127:D152" si="18">INT(D126+D126*3%)</f>
        <v>18815</v>
      </c>
      <c r="E127" s="248">
        <f t="shared" si="9"/>
        <v>940</v>
      </c>
      <c r="F127" s="241">
        <v>0</v>
      </c>
      <c r="G127" s="242">
        <f t="shared" si="13"/>
        <v>960.20412558733165</v>
      </c>
      <c r="H127" s="248">
        <v>1</v>
      </c>
      <c r="I127" s="249">
        <f t="shared" si="16"/>
        <v>19.233598744322499</v>
      </c>
      <c r="J127" s="249">
        <v>2.638000000000007</v>
      </c>
      <c r="K127" s="249">
        <f t="shared" si="17"/>
        <v>0.30631804613446545</v>
      </c>
      <c r="L127" s="241">
        <v>0</v>
      </c>
      <c r="M127" s="242">
        <f t="shared" si="14"/>
        <v>2038.7160109971703</v>
      </c>
      <c r="N127" s="249">
        <v>1.1399999999999899</v>
      </c>
      <c r="O127" s="249">
        <v>105.4</v>
      </c>
      <c r="P127" s="249">
        <v>4.8999999999999897</v>
      </c>
      <c r="Q127" s="249">
        <v>1.5</v>
      </c>
      <c r="R127" s="241">
        <v>0</v>
      </c>
      <c r="S127" s="84">
        <v>1</v>
      </c>
    </row>
    <row r="128" spans="1:19" ht="16.5" customHeight="1" x14ac:dyDescent="0.3">
      <c r="A128" s="246" t="b">
        <v>1</v>
      </c>
      <c r="B128" s="247" t="s">
        <v>951</v>
      </c>
      <c r="C128" s="246">
        <v>142</v>
      </c>
      <c r="D128" s="245">
        <f t="shared" si="18"/>
        <v>19379</v>
      </c>
      <c r="E128" s="248">
        <f t="shared" si="9"/>
        <v>968</v>
      </c>
      <c r="F128" s="241">
        <v>0</v>
      </c>
      <c r="G128" s="242">
        <f t="shared" si="13"/>
        <v>998.61229061082497</v>
      </c>
      <c r="H128" s="248">
        <v>1</v>
      </c>
      <c r="I128" s="249">
        <f t="shared" si="16"/>
        <v>19.380408803537915</v>
      </c>
      <c r="J128" s="249">
        <v>2.638000000000007</v>
      </c>
      <c r="K128" s="249">
        <f t="shared" si="17"/>
        <v>0.31155424681508798</v>
      </c>
      <c r="L128" s="241">
        <v>0</v>
      </c>
      <c r="M128" s="242">
        <f t="shared" si="14"/>
        <v>2140.651811547029</v>
      </c>
      <c r="N128" s="249">
        <v>1.1399999999999899</v>
      </c>
      <c r="O128" s="249">
        <v>105.4</v>
      </c>
      <c r="P128" s="249">
        <v>4.8999999999999897</v>
      </c>
      <c r="Q128" s="249">
        <v>1.5</v>
      </c>
      <c r="R128" s="241">
        <v>0</v>
      </c>
      <c r="S128" s="84">
        <v>1</v>
      </c>
    </row>
    <row r="129" spans="1:19" ht="16.5" customHeight="1" x14ac:dyDescent="0.3">
      <c r="A129" s="246" t="b">
        <v>1</v>
      </c>
      <c r="B129" s="247" t="s">
        <v>952</v>
      </c>
      <c r="C129" s="246">
        <v>143</v>
      </c>
      <c r="D129" s="245">
        <f t="shared" si="18"/>
        <v>19960</v>
      </c>
      <c r="E129" s="248">
        <f t="shared" si="9"/>
        <v>998</v>
      </c>
      <c r="F129" s="241">
        <v>0</v>
      </c>
      <c r="G129" s="242">
        <f t="shared" si="13"/>
        <v>1038.556782235258</v>
      </c>
      <c r="H129" s="248">
        <v>1</v>
      </c>
      <c r="I129" s="249">
        <f t="shared" si="16"/>
        <v>19.528339463935321</v>
      </c>
      <c r="J129" s="249">
        <v>2.638000000000007</v>
      </c>
      <c r="K129" s="249">
        <f t="shared" si="17"/>
        <v>0.31687995511014505</v>
      </c>
      <c r="L129" s="241">
        <v>0</v>
      </c>
      <c r="M129" s="242">
        <f t="shared" si="14"/>
        <v>2247.6844021243805</v>
      </c>
      <c r="N129" s="249">
        <v>1.1399999999999899</v>
      </c>
      <c r="O129" s="249">
        <v>105.4</v>
      </c>
      <c r="P129" s="249">
        <v>4.8999999999999897</v>
      </c>
      <c r="Q129" s="249">
        <v>1.5</v>
      </c>
      <c r="R129" s="241">
        <v>0</v>
      </c>
      <c r="S129" s="84">
        <v>1</v>
      </c>
    </row>
    <row r="130" spans="1:19" ht="16.5" customHeight="1" x14ac:dyDescent="0.3">
      <c r="A130" s="246" t="b">
        <v>1</v>
      </c>
      <c r="B130" s="247" t="s">
        <v>953</v>
      </c>
      <c r="C130" s="246">
        <v>144</v>
      </c>
      <c r="D130" s="245">
        <f t="shared" si="18"/>
        <v>20558</v>
      </c>
      <c r="E130" s="248">
        <f t="shared" si="9"/>
        <v>1027</v>
      </c>
      <c r="F130" s="241">
        <v>0</v>
      </c>
      <c r="G130" s="242">
        <f t="shared" si="13"/>
        <v>1080.0990535246683</v>
      </c>
      <c r="H130" s="248">
        <v>1</v>
      </c>
      <c r="I130" s="249">
        <f t="shared" si="16"/>
        <v>19.67739927906354</v>
      </c>
      <c r="J130" s="249">
        <v>2.638000000000007</v>
      </c>
      <c r="K130" s="249">
        <f t="shared" si="17"/>
        <v>0.32229670106279784</v>
      </c>
      <c r="L130" s="241">
        <v>0</v>
      </c>
      <c r="M130" s="242">
        <f t="shared" si="14"/>
        <v>2360.0686222305999</v>
      </c>
      <c r="N130" s="249">
        <v>1.1399999999999899</v>
      </c>
      <c r="O130" s="249">
        <v>105.4</v>
      </c>
      <c r="P130" s="249">
        <v>4.8999999999999897</v>
      </c>
      <c r="Q130" s="249">
        <v>1.5</v>
      </c>
      <c r="R130" s="241">
        <v>0</v>
      </c>
      <c r="S130" s="84">
        <v>1</v>
      </c>
    </row>
    <row r="131" spans="1:19" ht="16.5" customHeight="1" x14ac:dyDescent="0.3">
      <c r="A131" s="246" t="b">
        <v>1</v>
      </c>
      <c r="B131" s="247" t="s">
        <v>954</v>
      </c>
      <c r="C131" s="246">
        <v>145</v>
      </c>
      <c r="D131" s="245">
        <f t="shared" si="18"/>
        <v>21174</v>
      </c>
      <c r="E131" s="248">
        <f t="shared" si="9"/>
        <v>1058</v>
      </c>
      <c r="F131" s="241">
        <v>0</v>
      </c>
      <c r="G131" s="242">
        <f t="shared" si="13"/>
        <v>1123.303015665655</v>
      </c>
      <c r="H131" s="248">
        <v>1</v>
      </c>
      <c r="I131" s="249">
        <f t="shared" si="16"/>
        <v>19.827596867760633</v>
      </c>
      <c r="J131" s="249">
        <v>2.638000000000007</v>
      </c>
      <c r="K131" s="249">
        <f t="shared" si="17"/>
        <v>0.32780604087076531</v>
      </c>
      <c r="L131" s="241">
        <v>0</v>
      </c>
      <c r="M131" s="242">
        <f t="shared" si="14"/>
        <v>2478.0720533421299</v>
      </c>
      <c r="N131" s="249">
        <v>1.1399999999999899</v>
      </c>
      <c r="O131" s="249">
        <v>105.4</v>
      </c>
      <c r="P131" s="249">
        <v>4.8999999999999897</v>
      </c>
      <c r="Q131" s="249">
        <v>1.5</v>
      </c>
      <c r="R131" s="241">
        <v>0</v>
      </c>
      <c r="S131" s="84">
        <v>1</v>
      </c>
    </row>
    <row r="132" spans="1:19" ht="16.5" customHeight="1" x14ac:dyDescent="0.3">
      <c r="A132" s="246" t="b">
        <v>1</v>
      </c>
      <c r="B132" s="247" t="s">
        <v>955</v>
      </c>
      <c r="C132" s="246">
        <v>146</v>
      </c>
      <c r="D132" s="245">
        <f t="shared" si="18"/>
        <v>21809</v>
      </c>
      <c r="E132" s="248">
        <f t="shared" si="9"/>
        <v>1090</v>
      </c>
      <c r="F132" s="241">
        <v>0</v>
      </c>
      <c r="G132" s="242">
        <f t="shared" si="13"/>
        <v>1168.2351362922814</v>
      </c>
      <c r="H132" s="248">
        <v>1</v>
      </c>
      <c r="I132" s="249">
        <f t="shared" si="16"/>
        <v>19.978940914652249</v>
      </c>
      <c r="J132" s="249">
        <v>2.638000000000007</v>
      </c>
      <c r="K132" s="249">
        <f t="shared" si="17"/>
        <v>0.33340955733341016</v>
      </c>
      <c r="L132" s="241">
        <v>0</v>
      </c>
      <c r="M132" s="242">
        <f t="shared" si="14"/>
        <v>2601.9756560092364</v>
      </c>
      <c r="N132" s="249">
        <v>1.1399999999999899</v>
      </c>
      <c r="O132" s="249">
        <v>105.4</v>
      </c>
      <c r="P132" s="249">
        <v>4.8999999999999897</v>
      </c>
      <c r="Q132" s="249">
        <v>1.5</v>
      </c>
      <c r="R132" s="241">
        <v>0</v>
      </c>
      <c r="S132" s="84">
        <v>1</v>
      </c>
    </row>
    <row r="133" spans="1:19" ht="16.5" customHeight="1" x14ac:dyDescent="0.3">
      <c r="A133" s="246" t="b">
        <v>1</v>
      </c>
      <c r="B133" s="247" t="s">
        <v>956</v>
      </c>
      <c r="C133" s="246">
        <v>147</v>
      </c>
      <c r="D133" s="245">
        <f t="shared" si="18"/>
        <v>22463</v>
      </c>
      <c r="E133" s="248">
        <f t="shared" si="9"/>
        <v>1123</v>
      </c>
      <c r="F133" s="241">
        <v>0</v>
      </c>
      <c r="G133" s="242">
        <f t="shared" si="13"/>
        <v>1214.9645417439726</v>
      </c>
      <c r="H133" s="248">
        <v>1</v>
      </c>
      <c r="I133" s="249">
        <f t="shared" si="16"/>
        <v>20.131440170653789</v>
      </c>
      <c r="J133" s="249">
        <v>2.638000000000007</v>
      </c>
      <c r="K133" s="249">
        <f t="shared" si="17"/>
        <v>0.33910886030646747</v>
      </c>
      <c r="L133" s="241">
        <v>0</v>
      </c>
      <c r="M133" s="242">
        <f t="shared" si="14"/>
        <v>2732.0744388096982</v>
      </c>
      <c r="N133" s="249">
        <v>1.1399999999999899</v>
      </c>
      <c r="O133" s="249">
        <v>105.4</v>
      </c>
      <c r="P133" s="249">
        <v>4.8999999999999897</v>
      </c>
      <c r="Q133" s="249">
        <v>1.5</v>
      </c>
      <c r="R133" s="241">
        <v>0</v>
      </c>
      <c r="S133" s="84">
        <v>1</v>
      </c>
    </row>
    <row r="134" spans="1:19" ht="16.5" customHeight="1" x14ac:dyDescent="0.3">
      <c r="A134" s="246" t="b">
        <v>1</v>
      </c>
      <c r="B134" s="247" t="s">
        <v>957</v>
      </c>
      <c r="C134" s="246">
        <v>148</v>
      </c>
      <c r="D134" s="245">
        <f t="shared" si="18"/>
        <v>23136</v>
      </c>
      <c r="E134" s="248">
        <f t="shared" ref="E134:E197" si="19">INT(D134*E$1)</f>
        <v>1156</v>
      </c>
      <c r="F134" s="241">
        <v>0</v>
      </c>
      <c r="G134" s="242">
        <f t="shared" si="13"/>
        <v>1263.5631234137315</v>
      </c>
      <c r="H134" s="248">
        <v>1</v>
      </c>
      <c r="I134" s="249">
        <f t="shared" si="16"/>
        <v>20.285103453476388</v>
      </c>
      <c r="J134" s="249">
        <v>2.638000000000007</v>
      </c>
      <c r="K134" s="249">
        <f t="shared" si="17"/>
        <v>0.34490558716454622</v>
      </c>
      <c r="L134" s="241">
        <v>0</v>
      </c>
      <c r="M134" s="242">
        <f t="shared" si="14"/>
        <v>2868.6781607501835</v>
      </c>
      <c r="N134" s="249">
        <v>1.1399999999999899</v>
      </c>
      <c r="O134" s="249">
        <v>105.4</v>
      </c>
      <c r="P134" s="249">
        <v>4.8999999999999897</v>
      </c>
      <c r="Q134" s="249">
        <v>1.5</v>
      </c>
      <c r="R134" s="241">
        <v>0</v>
      </c>
      <c r="S134" s="84">
        <v>1</v>
      </c>
    </row>
    <row r="135" spans="1:19" ht="16.5" customHeight="1" x14ac:dyDescent="0.3">
      <c r="A135" s="246" t="b">
        <v>1</v>
      </c>
      <c r="B135" s="247" t="s">
        <v>958</v>
      </c>
      <c r="C135" s="246">
        <v>149</v>
      </c>
      <c r="D135" s="245">
        <f t="shared" si="18"/>
        <v>23830</v>
      </c>
      <c r="E135" s="248">
        <f t="shared" si="19"/>
        <v>1191</v>
      </c>
      <c r="F135" s="241">
        <v>0</v>
      </c>
      <c r="G135" s="242">
        <f t="shared" si="13"/>
        <v>1314.1056483502809</v>
      </c>
      <c r="H135" s="248">
        <v>1</v>
      </c>
      <c r="I135" s="249">
        <f t="shared" si="16"/>
        <v>20.439939648136775</v>
      </c>
      <c r="J135" s="249">
        <v>2.638000000000007</v>
      </c>
      <c r="K135" s="249">
        <f t="shared" si="17"/>
        <v>0.35080140327153697</v>
      </c>
      <c r="L135" s="241">
        <v>0</v>
      </c>
      <c r="M135" s="242">
        <f t="shared" si="14"/>
        <v>3012.1120687876928</v>
      </c>
      <c r="N135" s="249">
        <v>1.1399999999999899</v>
      </c>
      <c r="O135" s="249">
        <v>105.4</v>
      </c>
      <c r="P135" s="249">
        <v>4.8999999999999897</v>
      </c>
      <c r="Q135" s="249">
        <v>1.5</v>
      </c>
      <c r="R135" s="241">
        <v>0</v>
      </c>
      <c r="S135" s="84">
        <v>1</v>
      </c>
    </row>
    <row r="136" spans="1:19" ht="16.5" customHeight="1" x14ac:dyDescent="0.3">
      <c r="A136" s="246" t="b">
        <v>1</v>
      </c>
      <c r="B136" s="247" t="s">
        <v>959</v>
      </c>
      <c r="C136" s="246">
        <v>150</v>
      </c>
      <c r="D136" s="245">
        <f t="shared" si="18"/>
        <v>24544</v>
      </c>
      <c r="E136" s="248">
        <f t="shared" si="19"/>
        <v>1227</v>
      </c>
      <c r="F136" s="241">
        <v>0</v>
      </c>
      <c r="G136" s="242">
        <f t="shared" si="13"/>
        <v>1366.6698742842923</v>
      </c>
      <c r="H136" s="248">
        <v>1</v>
      </c>
      <c r="I136" s="249">
        <f t="shared" si="16"/>
        <v>20.595957707471005</v>
      </c>
      <c r="J136" s="249">
        <v>2.638000000000007</v>
      </c>
      <c r="K136" s="249">
        <f t="shared" si="17"/>
        <v>0.35679800245906063</v>
      </c>
      <c r="L136" s="241">
        <v>0</v>
      </c>
      <c r="M136" s="242">
        <f t="shared" si="14"/>
        <v>3162.7176722270774</v>
      </c>
      <c r="N136" s="249">
        <v>1.1399999999999899</v>
      </c>
      <c r="O136" s="249">
        <v>105.4</v>
      </c>
      <c r="P136" s="249">
        <v>4.8999999999999897</v>
      </c>
      <c r="Q136" s="249">
        <v>1.5</v>
      </c>
      <c r="R136" s="241">
        <v>0</v>
      </c>
      <c r="S136" s="84">
        <v>1</v>
      </c>
    </row>
    <row r="137" spans="1:19" ht="16.5" customHeight="1" x14ac:dyDescent="0.3">
      <c r="A137" s="246" t="b">
        <v>1</v>
      </c>
      <c r="B137" s="247" t="s">
        <v>960</v>
      </c>
      <c r="C137" s="246">
        <v>151</v>
      </c>
      <c r="D137" s="245">
        <f t="shared" si="18"/>
        <v>25280</v>
      </c>
      <c r="E137" s="248">
        <f t="shared" si="19"/>
        <v>1264</v>
      </c>
      <c r="F137" s="241">
        <v>0</v>
      </c>
      <c r="G137" s="242">
        <f t="shared" si="13"/>
        <v>1421.336669255664</v>
      </c>
      <c r="H137" s="248">
        <v>1</v>
      </c>
      <c r="I137" s="249">
        <f t="shared" si="16"/>
        <v>20.75316665265213</v>
      </c>
      <c r="J137" s="249">
        <v>2.638000000000007</v>
      </c>
      <c r="K137" s="249">
        <f t="shared" si="17"/>
        <v>0.36289710751309578</v>
      </c>
      <c r="L137" s="241">
        <v>0</v>
      </c>
      <c r="M137" s="242">
        <f t="shared" si="14"/>
        <v>3320.8535558384315</v>
      </c>
      <c r="N137" s="249">
        <v>1.1399999999999899</v>
      </c>
      <c r="O137" s="249">
        <v>105.4</v>
      </c>
      <c r="P137" s="249">
        <v>4.8999999999999897</v>
      </c>
      <c r="Q137" s="249">
        <v>1.5</v>
      </c>
      <c r="R137" s="241">
        <v>0</v>
      </c>
      <c r="S137" s="84">
        <v>1</v>
      </c>
    </row>
    <row r="138" spans="1:19" ht="16.5" customHeight="1" x14ac:dyDescent="0.3">
      <c r="A138" s="246" t="b">
        <v>1</v>
      </c>
      <c r="B138" s="247" t="s">
        <v>961</v>
      </c>
      <c r="C138" s="246">
        <v>152</v>
      </c>
      <c r="D138" s="245">
        <f t="shared" si="18"/>
        <v>26038</v>
      </c>
      <c r="E138" s="248">
        <f t="shared" si="19"/>
        <v>1301</v>
      </c>
      <c r="F138" s="241">
        <v>0</v>
      </c>
      <c r="G138" s="242">
        <f t="shared" si="13"/>
        <v>1478.1901360258905</v>
      </c>
      <c r="H138" s="248">
        <v>1</v>
      </c>
      <c r="I138" s="249">
        <f t="shared" si="16"/>
        <v>20.911575573711822</v>
      </c>
      <c r="J138" s="249">
        <v>2.638000000000007</v>
      </c>
      <c r="K138" s="249">
        <f t="shared" si="17"/>
        <v>0.3691004706689246</v>
      </c>
      <c r="L138" s="241">
        <v>0</v>
      </c>
      <c r="M138" s="242">
        <f t="shared" si="14"/>
        <v>3486.896233630353</v>
      </c>
      <c r="N138" s="249">
        <v>1.1399999999999899</v>
      </c>
      <c r="O138" s="249">
        <v>105.4</v>
      </c>
      <c r="P138" s="249">
        <v>4.8999999999999897</v>
      </c>
      <c r="Q138" s="249">
        <v>1.5</v>
      </c>
      <c r="R138" s="241">
        <v>0</v>
      </c>
      <c r="S138" s="84">
        <v>1</v>
      </c>
    </row>
    <row r="139" spans="1:19" ht="16.5" customHeight="1" x14ac:dyDescent="0.3">
      <c r="A139" s="246" t="b">
        <v>1</v>
      </c>
      <c r="B139" s="247" t="s">
        <v>962</v>
      </c>
      <c r="C139" s="246">
        <v>153</v>
      </c>
      <c r="D139" s="245">
        <f t="shared" si="18"/>
        <v>26819</v>
      </c>
      <c r="E139" s="248">
        <f t="shared" si="19"/>
        <v>1340</v>
      </c>
      <c r="F139" s="241">
        <v>0</v>
      </c>
      <c r="G139" s="242">
        <f t="shared" si="13"/>
        <v>1537.3177414669262</v>
      </c>
      <c r="H139" s="248">
        <v>1</v>
      </c>
      <c r="I139" s="249">
        <f t="shared" si="16"/>
        <v>21.071193630065963</v>
      </c>
      <c r="J139" s="249">
        <v>2.638000000000007</v>
      </c>
      <c r="K139" s="249">
        <f t="shared" si="17"/>
        <v>0.37540987411453919</v>
      </c>
      <c r="L139" s="241">
        <v>0</v>
      </c>
      <c r="M139" s="242">
        <f t="shared" si="14"/>
        <v>3661.2410453118709</v>
      </c>
      <c r="N139" s="249">
        <v>1.1399999999999899</v>
      </c>
      <c r="O139" s="249">
        <v>105.4</v>
      </c>
      <c r="P139" s="249">
        <v>4.8999999999999897</v>
      </c>
      <c r="Q139" s="249">
        <v>1.5</v>
      </c>
      <c r="R139" s="241">
        <v>0</v>
      </c>
      <c r="S139" s="84">
        <v>1</v>
      </c>
    </row>
    <row r="140" spans="1:19" ht="16.5" customHeight="1" x14ac:dyDescent="0.3">
      <c r="A140" s="246" t="b">
        <v>1</v>
      </c>
      <c r="B140" s="247" t="s">
        <v>963</v>
      </c>
      <c r="C140" s="246">
        <v>154</v>
      </c>
      <c r="D140" s="245">
        <f t="shared" si="18"/>
        <v>27623</v>
      </c>
      <c r="E140" s="248">
        <f t="shared" si="19"/>
        <v>1381</v>
      </c>
      <c r="F140" s="241">
        <v>0</v>
      </c>
      <c r="G140" s="242">
        <f t="shared" si="13"/>
        <v>1598.8104511256033</v>
      </c>
      <c r="H140" s="248">
        <v>1</v>
      </c>
      <c r="I140" s="249">
        <f t="shared" si="16"/>
        <v>21.232030051044255</v>
      </c>
      <c r="J140" s="249">
        <v>2.638000000000007</v>
      </c>
      <c r="K140" s="249">
        <f t="shared" si="17"/>
        <v>0.3818271305026531</v>
      </c>
      <c r="L140" s="241">
        <v>0</v>
      </c>
      <c r="M140" s="242">
        <f t="shared" si="14"/>
        <v>3844.3030975774645</v>
      </c>
      <c r="N140" s="249">
        <v>1.1399999999999899</v>
      </c>
      <c r="O140" s="249">
        <v>105.4</v>
      </c>
      <c r="P140" s="249">
        <v>4.8999999999999897</v>
      </c>
      <c r="Q140" s="249">
        <v>1.5</v>
      </c>
      <c r="R140" s="241">
        <v>0</v>
      </c>
      <c r="S140" s="84">
        <v>1</v>
      </c>
    </row>
    <row r="141" spans="1:19" ht="16.5" customHeight="1" x14ac:dyDescent="0.3">
      <c r="A141" s="246" t="b">
        <v>1</v>
      </c>
      <c r="B141" s="247" t="s">
        <v>964</v>
      </c>
      <c r="C141" s="246">
        <v>155</v>
      </c>
      <c r="D141" s="245">
        <f t="shared" si="18"/>
        <v>28451</v>
      </c>
      <c r="E141" s="248">
        <f t="shared" si="19"/>
        <v>1422</v>
      </c>
      <c r="F141" s="241">
        <v>0</v>
      </c>
      <c r="G141" s="242">
        <f t="shared" si="13"/>
        <v>1662.7628691706275</v>
      </c>
      <c r="H141" s="248">
        <v>1</v>
      </c>
      <c r="I141" s="249">
        <f t="shared" si="16"/>
        <v>21.394094136423877</v>
      </c>
      <c r="J141" s="249">
        <v>2.638000000000007</v>
      </c>
      <c r="K141" s="249">
        <f t="shared" si="17"/>
        <v>0.38835408347146544</v>
      </c>
      <c r="L141" s="241">
        <v>0</v>
      </c>
      <c r="M141" s="242">
        <f t="shared" si="14"/>
        <v>4036.5182524563379</v>
      </c>
      <c r="N141" s="249">
        <v>1.1399999999999899</v>
      </c>
      <c r="O141" s="249">
        <v>105.4</v>
      </c>
      <c r="P141" s="249">
        <v>4.8999999999999897</v>
      </c>
      <c r="Q141" s="249">
        <v>1.5</v>
      </c>
      <c r="R141" s="241">
        <v>0</v>
      </c>
      <c r="S141" s="84">
        <v>1</v>
      </c>
    </row>
    <row r="142" spans="1:19" ht="16.5" customHeight="1" x14ac:dyDescent="0.3">
      <c r="A142" s="246" t="b">
        <v>1</v>
      </c>
      <c r="B142" s="247" t="s">
        <v>965</v>
      </c>
      <c r="C142" s="246">
        <v>156</v>
      </c>
      <c r="D142" s="245">
        <f t="shared" si="18"/>
        <v>29304</v>
      </c>
      <c r="E142" s="248">
        <f t="shared" si="19"/>
        <v>1465</v>
      </c>
      <c r="F142" s="241">
        <v>0</v>
      </c>
      <c r="G142" s="242">
        <f t="shared" si="13"/>
        <v>1729.2733839374525</v>
      </c>
      <c r="H142" s="248">
        <v>1</v>
      </c>
      <c r="I142" s="249">
        <f t="shared" si="16"/>
        <v>21.557395256967201</v>
      </c>
      <c r="J142" s="249">
        <v>2.638000000000007</v>
      </c>
      <c r="K142" s="249">
        <f t="shared" si="17"/>
        <v>0.39499260817432663</v>
      </c>
      <c r="L142" s="241">
        <v>0</v>
      </c>
      <c r="M142" s="242">
        <f t="shared" si="14"/>
        <v>4238.3441650791547</v>
      </c>
      <c r="N142" s="249">
        <v>1.1399999999999899</v>
      </c>
      <c r="O142" s="249">
        <v>105.4</v>
      </c>
      <c r="P142" s="249">
        <v>4.8999999999999897</v>
      </c>
      <c r="Q142" s="249">
        <v>1.5</v>
      </c>
      <c r="R142" s="241">
        <v>0</v>
      </c>
      <c r="S142" s="84">
        <v>1</v>
      </c>
    </row>
    <row r="143" spans="1:19" ht="16.5" customHeight="1" x14ac:dyDescent="0.3">
      <c r="A143" s="246" t="b">
        <v>1</v>
      </c>
      <c r="B143" s="247" t="s">
        <v>966</v>
      </c>
      <c r="C143" s="246">
        <v>157</v>
      </c>
      <c r="D143" s="245">
        <f t="shared" si="18"/>
        <v>30183</v>
      </c>
      <c r="E143" s="248">
        <f t="shared" si="19"/>
        <v>1509</v>
      </c>
      <c r="F143" s="241">
        <v>0</v>
      </c>
      <c r="G143" s="242">
        <f t="shared" si="13"/>
        <v>1798.4443192949507</v>
      </c>
      <c r="H143" s="248">
        <v>1</v>
      </c>
      <c r="I143" s="249">
        <f t="shared" si="16"/>
        <v>21.721942854963633</v>
      </c>
      <c r="J143" s="249">
        <v>2.638000000000007</v>
      </c>
      <c r="K143" s="249">
        <f t="shared" si="17"/>
        <v>0.40174461181845855</v>
      </c>
      <c r="L143" s="241">
        <v>0</v>
      </c>
      <c r="M143" s="242">
        <f t="shared" si="14"/>
        <v>4450.2613733331127</v>
      </c>
      <c r="N143" s="249">
        <v>1.1399999999999899</v>
      </c>
      <c r="O143" s="249">
        <v>105.4</v>
      </c>
      <c r="P143" s="249">
        <v>4.8999999999999897</v>
      </c>
      <c r="Q143" s="249">
        <v>1.5</v>
      </c>
      <c r="R143" s="241">
        <v>0</v>
      </c>
      <c r="S143" s="84">
        <v>1</v>
      </c>
    </row>
    <row r="144" spans="1:19" ht="16.5" customHeight="1" x14ac:dyDescent="0.3">
      <c r="A144" s="246" t="b">
        <v>1</v>
      </c>
      <c r="B144" s="247" t="s">
        <v>967</v>
      </c>
      <c r="C144" s="246">
        <v>158</v>
      </c>
      <c r="D144" s="245">
        <f t="shared" si="18"/>
        <v>31088</v>
      </c>
      <c r="E144" s="248">
        <f t="shared" si="19"/>
        <v>1554</v>
      </c>
      <c r="F144" s="241">
        <v>0</v>
      </c>
      <c r="G144" s="242">
        <f t="shared" si="13"/>
        <v>1870.3820920667488</v>
      </c>
      <c r="H144" s="248">
        <v>1</v>
      </c>
      <c r="I144" s="249">
        <f t="shared" si="16"/>
        <v>21.887746444775569</v>
      </c>
      <c r="J144" s="249">
        <v>2.638000000000007</v>
      </c>
      <c r="K144" s="249">
        <f t="shared" si="17"/>
        <v>0.40861203421288328</v>
      </c>
      <c r="L144" s="241">
        <v>0</v>
      </c>
      <c r="M144" s="242">
        <f t="shared" si="14"/>
        <v>4672.7744419997689</v>
      </c>
      <c r="N144" s="249">
        <v>1.1399999999999899</v>
      </c>
      <c r="O144" s="249">
        <v>105.4</v>
      </c>
      <c r="P144" s="249">
        <v>4.8999999999999897</v>
      </c>
      <c r="Q144" s="249">
        <v>1.5</v>
      </c>
      <c r="R144" s="241">
        <v>0</v>
      </c>
      <c r="S144" s="84">
        <v>1</v>
      </c>
    </row>
    <row r="145" spans="1:19" ht="16.5" customHeight="1" x14ac:dyDescent="0.3">
      <c r="A145" s="246" t="b">
        <v>1</v>
      </c>
      <c r="B145" s="247" t="s">
        <v>968</v>
      </c>
      <c r="C145" s="246">
        <v>159</v>
      </c>
      <c r="D145" s="245">
        <f t="shared" si="18"/>
        <v>32020</v>
      </c>
      <c r="E145" s="248">
        <f t="shared" si="19"/>
        <v>1601</v>
      </c>
      <c r="F145" s="241">
        <v>0</v>
      </c>
      <c r="G145" s="242">
        <f t="shared" si="13"/>
        <v>1945.1973757494188</v>
      </c>
      <c r="H145" s="248">
        <v>1</v>
      </c>
      <c r="I145" s="249">
        <f t="shared" si="16"/>
        <v>22.054815613388541</v>
      </c>
      <c r="J145" s="249">
        <v>2.638000000000007</v>
      </c>
      <c r="K145" s="249">
        <f t="shared" si="17"/>
        <v>0.4155968483257183</v>
      </c>
      <c r="L145" s="241">
        <v>0</v>
      </c>
      <c r="M145" s="242">
        <f t="shared" si="14"/>
        <v>4906.4131640997575</v>
      </c>
      <c r="N145" s="249">
        <v>1.1399999999999899</v>
      </c>
      <c r="O145" s="249">
        <v>105.4</v>
      </c>
      <c r="P145" s="249">
        <v>4.8999999999999897</v>
      </c>
      <c r="Q145" s="249">
        <v>1.5</v>
      </c>
      <c r="R145" s="241">
        <v>0</v>
      </c>
      <c r="S145" s="84">
        <v>1</v>
      </c>
    </row>
    <row r="146" spans="1:19" ht="16.5" customHeight="1" x14ac:dyDescent="0.3">
      <c r="A146" s="246" t="b">
        <v>1</v>
      </c>
      <c r="B146" s="247" t="s">
        <v>969</v>
      </c>
      <c r="C146" s="246">
        <v>160</v>
      </c>
      <c r="D146" s="245">
        <f t="shared" si="18"/>
        <v>32980</v>
      </c>
      <c r="E146" s="248">
        <f t="shared" si="19"/>
        <v>1649</v>
      </c>
      <c r="F146" s="241">
        <v>0</v>
      </c>
      <c r="G146" s="242">
        <f t="shared" si="13"/>
        <v>2023.0052707793957</v>
      </c>
      <c r="H146" s="248">
        <v>1</v>
      </c>
      <c r="I146" s="249">
        <f t="shared" si="16"/>
        <v>22.223160020965537</v>
      </c>
      <c r="J146" s="249">
        <v>2.638000000000007</v>
      </c>
      <c r="K146" s="249">
        <f t="shared" si="17"/>
        <v>0.42270106085099812</v>
      </c>
      <c r="L146" s="241">
        <v>0</v>
      </c>
      <c r="M146" s="242">
        <f t="shared" si="14"/>
        <v>5151.7338223047454</v>
      </c>
      <c r="N146" s="249">
        <v>1.1399999999999899</v>
      </c>
      <c r="O146" s="249">
        <v>105.4</v>
      </c>
      <c r="P146" s="249">
        <v>4.8999999999999897</v>
      </c>
      <c r="Q146" s="249">
        <v>1.5</v>
      </c>
      <c r="R146" s="241">
        <v>0</v>
      </c>
      <c r="S146" s="84">
        <v>1</v>
      </c>
    </row>
    <row r="147" spans="1:19" ht="16.5" customHeight="1" x14ac:dyDescent="0.3">
      <c r="A147" s="246" t="b">
        <v>1</v>
      </c>
      <c r="B147" s="247" t="s">
        <v>970</v>
      </c>
      <c r="C147" s="246">
        <v>161</v>
      </c>
      <c r="D147" s="245">
        <f t="shared" si="18"/>
        <v>33969</v>
      </c>
      <c r="E147" s="248">
        <f t="shared" si="19"/>
        <v>1698</v>
      </c>
      <c r="F147" s="241">
        <v>0</v>
      </c>
      <c r="G147" s="242">
        <f t="shared" si="13"/>
        <v>2103.9254816105718</v>
      </c>
      <c r="H147" s="248">
        <v>1</v>
      </c>
      <c r="I147" s="249">
        <f t="shared" si="16"/>
        <v>22.392789401405565</v>
      </c>
      <c r="J147" s="249">
        <v>2.638000000000007</v>
      </c>
      <c r="K147" s="249">
        <f t="shared" si="17"/>
        <v>0.42992671278518507</v>
      </c>
      <c r="L147" s="241">
        <v>0</v>
      </c>
      <c r="M147" s="242">
        <f t="shared" si="14"/>
        <v>5409.3205134199834</v>
      </c>
      <c r="N147" s="249">
        <v>1.1399999999999899</v>
      </c>
      <c r="O147" s="249">
        <v>105.4</v>
      </c>
      <c r="P147" s="249">
        <v>4.8999999999999897</v>
      </c>
      <c r="Q147" s="249">
        <v>1.5</v>
      </c>
      <c r="R147" s="241">
        <v>0</v>
      </c>
      <c r="S147" s="84">
        <v>1</v>
      </c>
    </row>
    <row r="148" spans="1:19" ht="16.5" customHeight="1" x14ac:dyDescent="0.3">
      <c r="A148" s="246" t="b">
        <v>1</v>
      </c>
      <c r="B148" s="247" t="s">
        <v>971</v>
      </c>
      <c r="C148" s="246">
        <v>162</v>
      </c>
      <c r="D148" s="245">
        <f t="shared" si="18"/>
        <v>34988</v>
      </c>
      <c r="E148" s="248">
        <f t="shared" si="19"/>
        <v>1749</v>
      </c>
      <c r="F148" s="241">
        <v>0</v>
      </c>
      <c r="G148" s="242">
        <f t="shared" si="13"/>
        <v>2188.0825008749948</v>
      </c>
      <c r="H148" s="248">
        <v>1</v>
      </c>
      <c r="I148" s="249">
        <f t="shared" si="16"/>
        <v>22.563713562906493</v>
      </c>
      <c r="J148" s="249">
        <v>2.638000000000007</v>
      </c>
      <c r="K148" s="249">
        <f t="shared" si="17"/>
        <v>0.43727588001353501</v>
      </c>
      <c r="L148" s="241">
        <v>0</v>
      </c>
      <c r="M148" s="242">
        <f t="shared" si="14"/>
        <v>5679.7865390909828</v>
      </c>
      <c r="N148" s="249">
        <v>1.1399999999999899</v>
      </c>
      <c r="O148" s="249">
        <v>105.4</v>
      </c>
      <c r="P148" s="249">
        <v>4.8999999999999897</v>
      </c>
      <c r="Q148" s="249">
        <v>1.5</v>
      </c>
      <c r="R148" s="241">
        <v>0</v>
      </c>
      <c r="S148" s="84">
        <v>1</v>
      </c>
    </row>
    <row r="149" spans="1:19" ht="16.5" customHeight="1" x14ac:dyDescent="0.3">
      <c r="A149" s="246" t="b">
        <v>1</v>
      </c>
      <c r="B149" s="247" t="s">
        <v>972</v>
      </c>
      <c r="C149" s="246">
        <v>163</v>
      </c>
      <c r="D149" s="245">
        <f t="shared" si="18"/>
        <v>36037</v>
      </c>
      <c r="E149" s="248">
        <f t="shared" si="19"/>
        <v>1801</v>
      </c>
      <c r="F149" s="241">
        <v>0</v>
      </c>
      <c r="G149" s="242">
        <f t="shared" si="13"/>
        <v>2275.6058009099947</v>
      </c>
      <c r="H149" s="248">
        <v>1</v>
      </c>
      <c r="I149" s="249">
        <f t="shared" si="16"/>
        <v>22.735942388532159</v>
      </c>
      <c r="J149" s="249">
        <v>2.638000000000007</v>
      </c>
      <c r="K149" s="249">
        <f t="shared" si="17"/>
        <v>0.44475067390648637</v>
      </c>
      <c r="L149" s="241">
        <v>0</v>
      </c>
      <c r="M149" s="242">
        <f t="shared" si="14"/>
        <v>5963.775866045532</v>
      </c>
      <c r="N149" s="249">
        <v>1.1399999999999899</v>
      </c>
      <c r="O149" s="249">
        <v>105.4</v>
      </c>
      <c r="P149" s="249">
        <v>4.8999999999999897</v>
      </c>
      <c r="Q149" s="249">
        <v>1.5</v>
      </c>
      <c r="R149" s="241">
        <v>0</v>
      </c>
      <c r="S149" s="84">
        <v>1</v>
      </c>
    </row>
    <row r="150" spans="1:19" ht="16.5" customHeight="1" x14ac:dyDescent="0.3">
      <c r="A150" s="246" t="b">
        <v>1</v>
      </c>
      <c r="B150" s="247" t="s">
        <v>973</v>
      </c>
      <c r="C150" s="246">
        <v>164</v>
      </c>
      <c r="D150" s="245">
        <f t="shared" si="18"/>
        <v>37118</v>
      </c>
      <c r="E150" s="248">
        <f t="shared" si="19"/>
        <v>1855</v>
      </c>
      <c r="F150" s="241">
        <v>0</v>
      </c>
      <c r="G150" s="242">
        <f t="shared" si="13"/>
        <v>2366.6300329463947</v>
      </c>
      <c r="H150" s="248">
        <v>1</v>
      </c>
      <c r="I150" s="249">
        <f t="shared" si="16"/>
        <v>22.909485836783826</v>
      </c>
      <c r="J150" s="249">
        <v>2.638000000000007</v>
      </c>
      <c r="K150" s="249">
        <f t="shared" si="17"/>
        <v>0.45235324192624382</v>
      </c>
      <c r="L150" s="241">
        <v>0</v>
      </c>
      <c r="M150" s="242">
        <f t="shared" si="14"/>
        <v>6261.9646593478092</v>
      </c>
      <c r="N150" s="249">
        <v>1.1399999999999899</v>
      </c>
      <c r="O150" s="249">
        <v>105.4</v>
      </c>
      <c r="P150" s="249">
        <v>4.8999999999999897</v>
      </c>
      <c r="Q150" s="249">
        <v>1.5</v>
      </c>
      <c r="R150" s="241">
        <v>0</v>
      </c>
      <c r="S150" s="84">
        <v>1</v>
      </c>
    </row>
    <row r="151" spans="1:19" ht="16.5" customHeight="1" x14ac:dyDescent="0.3">
      <c r="A151" s="246" t="b">
        <v>1</v>
      </c>
      <c r="B151" s="247" t="s">
        <v>974</v>
      </c>
      <c r="C151" s="246">
        <v>165</v>
      </c>
      <c r="D151" s="245">
        <f t="shared" si="18"/>
        <v>38231</v>
      </c>
      <c r="E151" s="248">
        <f t="shared" si="19"/>
        <v>1911</v>
      </c>
      <c r="F151" s="241">
        <v>0</v>
      </c>
      <c r="G151" s="242">
        <f t="shared" si="13"/>
        <v>2461.2952342642507</v>
      </c>
      <c r="H151" s="248">
        <v>1</v>
      </c>
      <c r="I151" s="249">
        <f t="shared" si="16"/>
        <v>23.084353942175998</v>
      </c>
      <c r="J151" s="249">
        <v>2.638000000000007</v>
      </c>
      <c r="K151" s="249">
        <f t="shared" si="17"/>
        <v>0.46008576824373099</v>
      </c>
      <c r="L151" s="241">
        <v>0</v>
      </c>
      <c r="M151" s="242">
        <f t="shared" si="14"/>
        <v>6575.0628923151999</v>
      </c>
      <c r="N151" s="249">
        <v>1.1399999999999899</v>
      </c>
      <c r="O151" s="249">
        <v>105.4</v>
      </c>
      <c r="P151" s="249">
        <v>4.8999999999999897</v>
      </c>
      <c r="Q151" s="249">
        <v>1.5</v>
      </c>
      <c r="R151" s="241">
        <v>0</v>
      </c>
      <c r="S151" s="84">
        <v>1</v>
      </c>
    </row>
    <row r="152" spans="1:19" ht="16.5" customHeight="1" x14ac:dyDescent="0.3">
      <c r="A152" s="246" t="b">
        <v>1</v>
      </c>
      <c r="B152" s="247" t="s">
        <v>975</v>
      </c>
      <c r="C152" s="246">
        <v>166</v>
      </c>
      <c r="D152" s="245">
        <f t="shared" si="18"/>
        <v>39377</v>
      </c>
      <c r="E152" s="248">
        <f t="shared" si="19"/>
        <v>1968</v>
      </c>
      <c r="F152" s="241">
        <v>0</v>
      </c>
      <c r="G152" s="242">
        <f t="shared" ref="G152" si="20">G151*H$1</f>
        <v>2559.7470436348208</v>
      </c>
      <c r="H152" s="248">
        <v>1</v>
      </c>
      <c r="I152" s="249">
        <f t="shared" si="16"/>
        <v>23.260556815816628</v>
      </c>
      <c r="J152" s="249">
        <v>2.638000000000007</v>
      </c>
      <c r="K152" s="249">
        <f t="shared" si="17"/>
        <v>0.46795047436608928</v>
      </c>
      <c r="L152" s="241">
        <v>0</v>
      </c>
      <c r="M152" s="242">
        <f t="shared" ref="M152" si="21">M151*M$1</f>
        <v>6903.8160369309599</v>
      </c>
      <c r="N152" s="249">
        <v>1.1399999999999899</v>
      </c>
      <c r="O152" s="249">
        <v>105.4</v>
      </c>
      <c r="P152" s="249">
        <v>4.8999999999999897</v>
      </c>
      <c r="Q152" s="249">
        <v>1.5</v>
      </c>
      <c r="R152" s="241">
        <v>0</v>
      </c>
      <c r="S152" s="84">
        <v>1</v>
      </c>
    </row>
    <row r="153" spans="1:19" ht="16.5" customHeight="1" x14ac:dyDescent="0.3">
      <c r="A153" s="251" t="b">
        <v>1</v>
      </c>
      <c r="B153" s="252" t="s">
        <v>976</v>
      </c>
      <c r="C153" s="251">
        <v>201</v>
      </c>
      <c r="D153" s="239">
        <v>1955</v>
      </c>
      <c r="E153" s="253">
        <f t="shared" si="19"/>
        <v>97</v>
      </c>
      <c r="F153" s="241">
        <v>0</v>
      </c>
      <c r="G153" s="239">
        <v>300</v>
      </c>
      <c r="H153" s="253">
        <v>1</v>
      </c>
      <c r="I153" s="254">
        <v>14.5</v>
      </c>
      <c r="J153" s="254">
        <v>2.6029999999999998</v>
      </c>
      <c r="K153" s="254">
        <v>0.15120000000000008</v>
      </c>
      <c r="L153" s="241">
        <v>0</v>
      </c>
      <c r="M153" s="250">
        <f>M108</f>
        <v>806.78915426511151</v>
      </c>
      <c r="N153" s="254">
        <v>1.125</v>
      </c>
      <c r="O153" s="254">
        <v>103.4</v>
      </c>
      <c r="P153" s="254">
        <v>4.1499999999999977</v>
      </c>
      <c r="Q153" s="254">
        <v>1.5</v>
      </c>
      <c r="R153" s="241">
        <v>0</v>
      </c>
      <c r="S153" s="84">
        <v>1</v>
      </c>
    </row>
    <row r="154" spans="1:19" ht="16.5" customHeight="1" x14ac:dyDescent="0.3">
      <c r="A154" s="251" t="b">
        <v>1</v>
      </c>
      <c r="B154" s="252" t="s">
        <v>977</v>
      </c>
      <c r="C154" s="251">
        <v>202</v>
      </c>
      <c r="D154" s="245">
        <f t="shared" ref="D154:D172" si="22">INT(D153+D153*7%)</f>
        <v>2091</v>
      </c>
      <c r="E154" s="253">
        <f t="shared" si="19"/>
        <v>104</v>
      </c>
      <c r="F154" s="241">
        <v>0</v>
      </c>
      <c r="G154" s="242">
        <f t="shared" ref="G154:G217" si="23">G153*I$1</f>
        <v>315</v>
      </c>
      <c r="H154" s="253">
        <v>1</v>
      </c>
      <c r="I154" s="254">
        <v>14.512</v>
      </c>
      <c r="J154" s="254">
        <v>2.6044</v>
      </c>
      <c r="K154" s="254">
        <v>0.15488000000000007</v>
      </c>
      <c r="L154" s="241">
        <v>0</v>
      </c>
      <c r="M154" s="244">
        <f t="shared" ref="M154:M217" si="24">M153*M$1</f>
        <v>847.12861197836708</v>
      </c>
      <c r="N154" s="254">
        <v>1.1255999999999999</v>
      </c>
      <c r="O154" s="254">
        <v>103.47999999999999</v>
      </c>
      <c r="P154" s="254">
        <v>4.1799999999999979</v>
      </c>
      <c r="Q154" s="254">
        <v>1.5</v>
      </c>
      <c r="R154" s="241">
        <v>0</v>
      </c>
      <c r="S154" s="84">
        <v>1</v>
      </c>
    </row>
    <row r="155" spans="1:19" ht="16.5" customHeight="1" x14ac:dyDescent="0.3">
      <c r="A155" s="251" t="b">
        <v>1</v>
      </c>
      <c r="B155" s="252" t="s">
        <v>978</v>
      </c>
      <c r="C155" s="251">
        <v>203</v>
      </c>
      <c r="D155" s="245">
        <f t="shared" si="22"/>
        <v>2237</v>
      </c>
      <c r="E155" s="253">
        <f t="shared" si="19"/>
        <v>111</v>
      </c>
      <c r="F155" s="241">
        <v>0</v>
      </c>
      <c r="G155" s="242">
        <f t="shared" si="23"/>
        <v>330.75</v>
      </c>
      <c r="H155" s="253">
        <v>1</v>
      </c>
      <c r="I155" s="254">
        <v>14.524000000000001</v>
      </c>
      <c r="J155" s="254">
        <v>2.6057999999999999</v>
      </c>
      <c r="K155" s="254">
        <v>0.15856000000000006</v>
      </c>
      <c r="L155" s="241">
        <v>0</v>
      </c>
      <c r="M155" s="244">
        <f t="shared" si="24"/>
        <v>889.48504257728541</v>
      </c>
      <c r="N155" s="254">
        <v>1.1262000000000001</v>
      </c>
      <c r="O155" s="254">
        <v>103.56000000000002</v>
      </c>
      <c r="P155" s="254">
        <v>4.2099999999999973</v>
      </c>
      <c r="Q155" s="254">
        <v>1.5</v>
      </c>
      <c r="R155" s="241">
        <v>0</v>
      </c>
      <c r="S155" s="84">
        <v>1</v>
      </c>
    </row>
    <row r="156" spans="1:19" ht="16.5" customHeight="1" x14ac:dyDescent="0.3">
      <c r="A156" s="251" t="b">
        <v>1</v>
      </c>
      <c r="B156" s="252" t="s">
        <v>979</v>
      </c>
      <c r="C156" s="251">
        <v>204</v>
      </c>
      <c r="D156" s="245">
        <f t="shared" si="22"/>
        <v>2393</v>
      </c>
      <c r="E156" s="253">
        <f t="shared" si="19"/>
        <v>119</v>
      </c>
      <c r="F156" s="241">
        <v>0</v>
      </c>
      <c r="G156" s="242">
        <f t="shared" si="23"/>
        <v>347.28750000000002</v>
      </c>
      <c r="H156" s="253">
        <v>1</v>
      </c>
      <c r="I156" s="254">
        <v>14.536000000000001</v>
      </c>
      <c r="J156" s="254">
        <v>2.6072000000000002</v>
      </c>
      <c r="K156" s="254">
        <v>0.16224000000000008</v>
      </c>
      <c r="L156" s="241">
        <v>0</v>
      </c>
      <c r="M156" s="244">
        <f t="shared" si="24"/>
        <v>933.95929470614976</v>
      </c>
      <c r="N156" s="254">
        <v>1.1268</v>
      </c>
      <c r="O156" s="254">
        <v>103.63999999999999</v>
      </c>
      <c r="P156" s="254">
        <v>4.2399999999999975</v>
      </c>
      <c r="Q156" s="254">
        <v>1.5</v>
      </c>
      <c r="R156" s="241">
        <v>0</v>
      </c>
      <c r="S156" s="84">
        <v>1</v>
      </c>
    </row>
    <row r="157" spans="1:19" ht="16.5" customHeight="1" x14ac:dyDescent="0.3">
      <c r="A157" s="251" t="b">
        <v>1</v>
      </c>
      <c r="B157" s="252" t="s">
        <v>980</v>
      </c>
      <c r="C157" s="251">
        <v>205</v>
      </c>
      <c r="D157" s="245">
        <f t="shared" si="22"/>
        <v>2560</v>
      </c>
      <c r="E157" s="253">
        <f t="shared" si="19"/>
        <v>128</v>
      </c>
      <c r="F157" s="241">
        <v>0</v>
      </c>
      <c r="G157" s="242">
        <f t="shared" si="23"/>
        <v>364.65187500000002</v>
      </c>
      <c r="H157" s="253">
        <v>1</v>
      </c>
      <c r="I157" s="254">
        <v>14.548</v>
      </c>
      <c r="J157" s="254">
        <v>2.6086</v>
      </c>
      <c r="K157" s="254">
        <v>0.16592000000000007</v>
      </c>
      <c r="L157" s="241">
        <v>0</v>
      </c>
      <c r="M157" s="244">
        <f t="shared" si="24"/>
        <v>980.65725944145731</v>
      </c>
      <c r="N157" s="254">
        <v>1.1274000000000002</v>
      </c>
      <c r="O157" s="254">
        <v>103.72</v>
      </c>
      <c r="P157" s="254">
        <v>4.2699999999999978</v>
      </c>
      <c r="Q157" s="254">
        <v>1.5</v>
      </c>
      <c r="R157" s="241">
        <v>0</v>
      </c>
      <c r="S157" s="84">
        <v>1</v>
      </c>
    </row>
    <row r="158" spans="1:19" ht="16.5" customHeight="1" x14ac:dyDescent="0.3">
      <c r="A158" s="251" t="b">
        <v>1</v>
      </c>
      <c r="B158" s="252" t="s">
        <v>981</v>
      </c>
      <c r="C158" s="251">
        <v>206</v>
      </c>
      <c r="D158" s="245">
        <f t="shared" si="22"/>
        <v>2739</v>
      </c>
      <c r="E158" s="253">
        <f t="shared" si="19"/>
        <v>136</v>
      </c>
      <c r="F158" s="241">
        <v>0</v>
      </c>
      <c r="G158" s="242">
        <f t="shared" si="23"/>
        <v>382.88446875000005</v>
      </c>
      <c r="H158" s="253">
        <v>1</v>
      </c>
      <c r="I158" s="254">
        <v>14.56</v>
      </c>
      <c r="J158" s="254">
        <v>2.6100000000000003</v>
      </c>
      <c r="K158" s="254">
        <v>0.16960000000000008</v>
      </c>
      <c r="L158" s="241">
        <v>0</v>
      </c>
      <c r="M158" s="244">
        <f t="shared" si="24"/>
        <v>1029.6901224135302</v>
      </c>
      <c r="N158" s="254">
        <v>1.1279999999999999</v>
      </c>
      <c r="O158" s="254">
        <v>103.8</v>
      </c>
      <c r="P158" s="254">
        <v>4.2999999999999972</v>
      </c>
      <c r="Q158" s="254">
        <v>1.5</v>
      </c>
      <c r="R158" s="241">
        <v>0</v>
      </c>
      <c r="S158" s="84">
        <v>1</v>
      </c>
    </row>
    <row r="159" spans="1:19" ht="16.5" customHeight="1" x14ac:dyDescent="0.3">
      <c r="A159" s="251" t="b">
        <v>1</v>
      </c>
      <c r="B159" s="252" t="s">
        <v>982</v>
      </c>
      <c r="C159" s="251">
        <v>207</v>
      </c>
      <c r="D159" s="245">
        <f t="shared" si="22"/>
        <v>2930</v>
      </c>
      <c r="E159" s="253">
        <f t="shared" si="19"/>
        <v>146</v>
      </c>
      <c r="F159" s="241">
        <v>0</v>
      </c>
      <c r="G159" s="242">
        <f t="shared" si="23"/>
        <v>402.0286921875001</v>
      </c>
      <c r="H159" s="253">
        <v>1</v>
      </c>
      <c r="I159" s="254">
        <v>14.572000000000001</v>
      </c>
      <c r="J159" s="254">
        <v>2.6113999999999997</v>
      </c>
      <c r="K159" s="254">
        <v>0.17328000000000007</v>
      </c>
      <c r="L159" s="241">
        <v>0</v>
      </c>
      <c r="M159" s="244">
        <f t="shared" si="24"/>
        <v>1081.1746285342067</v>
      </c>
      <c r="N159" s="254">
        <v>1.1286</v>
      </c>
      <c r="O159" s="254">
        <v>103.88000000000002</v>
      </c>
      <c r="P159" s="254">
        <v>4.3299999999999974</v>
      </c>
      <c r="Q159" s="254">
        <v>1.5</v>
      </c>
      <c r="R159" s="241">
        <v>0</v>
      </c>
      <c r="S159" s="84">
        <v>1</v>
      </c>
    </row>
    <row r="160" spans="1:19" ht="16.5" customHeight="1" x14ac:dyDescent="0.3">
      <c r="A160" s="251" t="b">
        <v>1</v>
      </c>
      <c r="B160" s="252" t="s">
        <v>983</v>
      </c>
      <c r="C160" s="251">
        <v>208</v>
      </c>
      <c r="D160" s="245">
        <f t="shared" si="22"/>
        <v>3135</v>
      </c>
      <c r="E160" s="253">
        <f t="shared" si="19"/>
        <v>156</v>
      </c>
      <c r="F160" s="241">
        <v>0</v>
      </c>
      <c r="G160" s="242">
        <f t="shared" si="23"/>
        <v>422.13012679687512</v>
      </c>
      <c r="H160" s="253">
        <v>1</v>
      </c>
      <c r="I160" s="254">
        <v>14.584000000000001</v>
      </c>
      <c r="J160" s="254">
        <v>2.6128</v>
      </c>
      <c r="K160" s="254">
        <v>0.17696000000000009</v>
      </c>
      <c r="L160" s="241">
        <v>0</v>
      </c>
      <c r="M160" s="244">
        <f t="shared" si="24"/>
        <v>1135.2333599609171</v>
      </c>
      <c r="N160" s="254">
        <v>1.1292</v>
      </c>
      <c r="O160" s="254">
        <v>103.96000000000001</v>
      </c>
      <c r="P160" s="254">
        <v>4.3599999999999968</v>
      </c>
      <c r="Q160" s="254">
        <v>1.5</v>
      </c>
      <c r="R160" s="241">
        <v>0</v>
      </c>
      <c r="S160" s="84">
        <v>1</v>
      </c>
    </row>
    <row r="161" spans="1:19" ht="16.5" customHeight="1" x14ac:dyDescent="0.3">
      <c r="A161" s="251" t="b">
        <v>1</v>
      </c>
      <c r="B161" s="252" t="s">
        <v>984</v>
      </c>
      <c r="C161" s="251">
        <v>209</v>
      </c>
      <c r="D161" s="245">
        <f t="shared" si="22"/>
        <v>3354</v>
      </c>
      <c r="E161" s="253">
        <f t="shared" si="19"/>
        <v>167</v>
      </c>
      <c r="F161" s="241">
        <v>0</v>
      </c>
      <c r="G161" s="242">
        <f t="shared" si="23"/>
        <v>443.23663313671886</v>
      </c>
      <c r="H161" s="253">
        <v>1</v>
      </c>
      <c r="I161" s="254">
        <v>14.596000000000002</v>
      </c>
      <c r="J161" s="254">
        <v>2.6141999999999999</v>
      </c>
      <c r="K161" s="254">
        <v>0.18064000000000011</v>
      </c>
      <c r="L161" s="241">
        <v>0</v>
      </c>
      <c r="M161" s="244">
        <f t="shared" si="24"/>
        <v>1191.995027958963</v>
      </c>
      <c r="N161" s="254">
        <v>1.1297999999999999</v>
      </c>
      <c r="O161" s="254">
        <v>104.03999999999999</v>
      </c>
      <c r="P161" s="254">
        <v>4.389999999999997</v>
      </c>
      <c r="Q161" s="254">
        <v>1.5</v>
      </c>
      <c r="R161" s="241">
        <v>0</v>
      </c>
      <c r="S161" s="84">
        <v>1</v>
      </c>
    </row>
    <row r="162" spans="1:19" ht="16.5" customHeight="1" x14ac:dyDescent="0.3">
      <c r="A162" s="251" t="b">
        <v>1</v>
      </c>
      <c r="B162" s="252" t="s">
        <v>985</v>
      </c>
      <c r="C162" s="251">
        <v>210</v>
      </c>
      <c r="D162" s="245">
        <f t="shared" si="22"/>
        <v>3588</v>
      </c>
      <c r="E162" s="253">
        <f t="shared" si="19"/>
        <v>179</v>
      </c>
      <c r="F162" s="241">
        <v>0</v>
      </c>
      <c r="G162" s="242">
        <f t="shared" si="23"/>
        <v>465.39846479355481</v>
      </c>
      <c r="H162" s="253">
        <v>1</v>
      </c>
      <c r="I162" s="254">
        <v>14.608000000000002</v>
      </c>
      <c r="J162" s="254">
        <v>2.6156000000000001</v>
      </c>
      <c r="K162" s="254">
        <v>0.18432000000000007</v>
      </c>
      <c r="L162" s="241">
        <v>0</v>
      </c>
      <c r="M162" s="244">
        <f t="shared" si="24"/>
        <v>1251.5947793569112</v>
      </c>
      <c r="N162" s="254">
        <v>1.1304000000000001</v>
      </c>
      <c r="O162" s="254">
        <v>104.12</v>
      </c>
      <c r="P162" s="254">
        <v>4.4199999999999964</v>
      </c>
      <c r="Q162" s="254">
        <v>1.5</v>
      </c>
      <c r="R162" s="241">
        <v>0</v>
      </c>
      <c r="S162" s="84">
        <v>1</v>
      </c>
    </row>
    <row r="163" spans="1:19" ht="16.5" customHeight="1" x14ac:dyDescent="0.3">
      <c r="A163" s="251" t="b">
        <v>1</v>
      </c>
      <c r="B163" s="252" t="s">
        <v>986</v>
      </c>
      <c r="C163" s="251">
        <v>211</v>
      </c>
      <c r="D163" s="245">
        <f t="shared" si="22"/>
        <v>3839</v>
      </c>
      <c r="E163" s="253">
        <f t="shared" si="19"/>
        <v>191</v>
      </c>
      <c r="F163" s="241">
        <v>0</v>
      </c>
      <c r="G163" s="242">
        <f t="shared" si="23"/>
        <v>488.66838803323259</v>
      </c>
      <c r="H163" s="253">
        <v>1</v>
      </c>
      <c r="I163" s="254">
        <v>14.62</v>
      </c>
      <c r="J163" s="254">
        <v>2.617</v>
      </c>
      <c r="K163" s="254">
        <v>0.18800000000000008</v>
      </c>
      <c r="L163" s="241">
        <v>0</v>
      </c>
      <c r="M163" s="244">
        <f t="shared" si="24"/>
        <v>1314.1745183247567</v>
      </c>
      <c r="N163" s="254">
        <v>1.131</v>
      </c>
      <c r="O163" s="254">
        <v>104.2</v>
      </c>
      <c r="P163" s="254">
        <v>4.4499999999999966</v>
      </c>
      <c r="Q163" s="254">
        <v>1.5</v>
      </c>
      <c r="R163" s="241">
        <v>0</v>
      </c>
      <c r="S163" s="84">
        <v>1</v>
      </c>
    </row>
    <row r="164" spans="1:19" ht="16.5" customHeight="1" x14ac:dyDescent="0.3">
      <c r="A164" s="251" t="b">
        <v>1</v>
      </c>
      <c r="B164" s="252" t="s">
        <v>987</v>
      </c>
      <c r="C164" s="251">
        <v>212</v>
      </c>
      <c r="D164" s="245">
        <f t="shared" si="22"/>
        <v>4107</v>
      </c>
      <c r="E164" s="253">
        <f t="shared" si="19"/>
        <v>205</v>
      </c>
      <c r="F164" s="241">
        <v>0</v>
      </c>
      <c r="G164" s="242">
        <f t="shared" si="23"/>
        <v>513.10180743489423</v>
      </c>
      <c r="H164" s="253">
        <v>1</v>
      </c>
      <c r="I164" s="254">
        <v>14.632</v>
      </c>
      <c r="J164" s="254">
        <v>2.6184000000000003</v>
      </c>
      <c r="K164" s="254">
        <v>0.1916800000000001</v>
      </c>
      <c r="L164" s="241">
        <v>0</v>
      </c>
      <c r="M164" s="244">
        <f t="shared" si="24"/>
        <v>1379.8832442409946</v>
      </c>
      <c r="N164" s="254">
        <v>1.1316000000000002</v>
      </c>
      <c r="O164" s="254">
        <v>104.28000000000002</v>
      </c>
      <c r="P164" s="254">
        <v>4.4799999999999969</v>
      </c>
      <c r="Q164" s="254">
        <v>1.5</v>
      </c>
      <c r="R164" s="241">
        <v>0</v>
      </c>
      <c r="S164" s="84">
        <v>1</v>
      </c>
    </row>
    <row r="165" spans="1:19" ht="16.5" customHeight="1" x14ac:dyDescent="0.3">
      <c r="A165" s="251" t="b">
        <v>1</v>
      </c>
      <c r="B165" s="252" t="s">
        <v>988</v>
      </c>
      <c r="C165" s="251">
        <v>213</v>
      </c>
      <c r="D165" s="245">
        <f t="shared" si="22"/>
        <v>4394</v>
      </c>
      <c r="E165" s="253">
        <f t="shared" si="19"/>
        <v>219</v>
      </c>
      <c r="F165" s="241">
        <v>0</v>
      </c>
      <c r="G165" s="242">
        <f t="shared" si="23"/>
        <v>538.75689780663902</v>
      </c>
      <c r="H165" s="253">
        <v>1</v>
      </c>
      <c r="I165" s="254">
        <v>14.644</v>
      </c>
      <c r="J165" s="254">
        <v>2.6197999999999997</v>
      </c>
      <c r="K165" s="254">
        <v>0.19536000000000006</v>
      </c>
      <c r="L165" s="241">
        <v>0</v>
      </c>
      <c r="M165" s="244">
        <f t="shared" si="24"/>
        <v>1448.8774064530444</v>
      </c>
      <c r="N165" s="254">
        <v>1.1322000000000001</v>
      </c>
      <c r="O165" s="254">
        <v>104.36000000000001</v>
      </c>
      <c r="P165" s="254">
        <v>4.5099999999999962</v>
      </c>
      <c r="Q165" s="254">
        <v>1.5</v>
      </c>
      <c r="R165" s="241">
        <v>0</v>
      </c>
      <c r="S165" s="84">
        <v>1</v>
      </c>
    </row>
    <row r="166" spans="1:19" ht="16.5" customHeight="1" x14ac:dyDescent="0.3">
      <c r="A166" s="251" t="b">
        <v>1</v>
      </c>
      <c r="B166" s="252" t="s">
        <v>989</v>
      </c>
      <c r="C166" s="251">
        <v>214</v>
      </c>
      <c r="D166" s="245">
        <f t="shared" si="22"/>
        <v>4701</v>
      </c>
      <c r="E166" s="253">
        <f t="shared" si="19"/>
        <v>235</v>
      </c>
      <c r="F166" s="241">
        <v>0</v>
      </c>
      <c r="G166" s="242">
        <f t="shared" si="23"/>
        <v>565.69474269697105</v>
      </c>
      <c r="H166" s="253">
        <v>1</v>
      </c>
      <c r="I166" s="254">
        <v>14.656000000000001</v>
      </c>
      <c r="J166" s="254">
        <v>2.6212</v>
      </c>
      <c r="K166" s="254">
        <v>0.19904000000000011</v>
      </c>
      <c r="L166" s="241">
        <v>0</v>
      </c>
      <c r="M166" s="244">
        <f t="shared" si="24"/>
        <v>1521.3212767756966</v>
      </c>
      <c r="N166" s="254">
        <v>1.1328</v>
      </c>
      <c r="O166" s="254">
        <v>104.43999999999998</v>
      </c>
      <c r="P166" s="254">
        <v>4.5399999999999965</v>
      </c>
      <c r="Q166" s="254">
        <v>1.5</v>
      </c>
      <c r="R166" s="241">
        <v>0</v>
      </c>
      <c r="S166" s="84">
        <v>1</v>
      </c>
    </row>
    <row r="167" spans="1:19" ht="16.5" customHeight="1" x14ac:dyDescent="0.3">
      <c r="A167" s="251" t="b">
        <v>1</v>
      </c>
      <c r="B167" s="252" t="s">
        <v>990</v>
      </c>
      <c r="C167" s="251">
        <v>215</v>
      </c>
      <c r="D167" s="245">
        <f t="shared" si="22"/>
        <v>5030</v>
      </c>
      <c r="E167" s="253">
        <f t="shared" si="19"/>
        <v>251</v>
      </c>
      <c r="F167" s="241">
        <v>0</v>
      </c>
      <c r="G167" s="242">
        <f t="shared" si="23"/>
        <v>593.97947983181962</v>
      </c>
      <c r="H167" s="253">
        <v>1</v>
      </c>
      <c r="I167" s="254">
        <v>14.668000000000001</v>
      </c>
      <c r="J167" s="254">
        <v>2.6226000000000003</v>
      </c>
      <c r="K167" s="254">
        <v>0.20272000000000009</v>
      </c>
      <c r="L167" s="241">
        <v>0</v>
      </c>
      <c r="M167" s="244">
        <f t="shared" si="24"/>
        <v>1597.3873406144814</v>
      </c>
      <c r="N167" s="254">
        <v>1.1334000000000002</v>
      </c>
      <c r="O167" s="254">
        <v>104.52000000000001</v>
      </c>
      <c r="P167" s="254">
        <v>4.5699999999999967</v>
      </c>
      <c r="Q167" s="254">
        <v>1.5</v>
      </c>
      <c r="R167" s="241">
        <v>0</v>
      </c>
      <c r="S167" s="84">
        <v>1</v>
      </c>
    </row>
    <row r="168" spans="1:19" ht="16.5" customHeight="1" x14ac:dyDescent="0.3">
      <c r="A168" s="251" t="b">
        <v>1</v>
      </c>
      <c r="B168" s="252" t="s">
        <v>991</v>
      </c>
      <c r="C168" s="251">
        <v>216</v>
      </c>
      <c r="D168" s="245">
        <f t="shared" si="22"/>
        <v>5382</v>
      </c>
      <c r="E168" s="253">
        <f t="shared" si="19"/>
        <v>269</v>
      </c>
      <c r="F168" s="241">
        <v>0</v>
      </c>
      <c r="G168" s="242">
        <f t="shared" si="23"/>
        <v>623.67845382341068</v>
      </c>
      <c r="H168" s="253">
        <v>1</v>
      </c>
      <c r="I168" s="254">
        <v>14.68</v>
      </c>
      <c r="J168" s="254">
        <v>2.6240000000000001</v>
      </c>
      <c r="K168" s="254">
        <v>0.20640000000000008</v>
      </c>
      <c r="L168" s="241">
        <v>0</v>
      </c>
      <c r="M168" s="244">
        <f t="shared" si="24"/>
        <v>1677.2567076452056</v>
      </c>
      <c r="N168" s="254">
        <v>1.1339999999999999</v>
      </c>
      <c r="O168" s="254">
        <v>104.6</v>
      </c>
      <c r="P168" s="254">
        <v>4.5999999999999961</v>
      </c>
      <c r="Q168" s="254">
        <v>1.5</v>
      </c>
      <c r="R168" s="241">
        <v>0</v>
      </c>
      <c r="S168" s="84">
        <v>1</v>
      </c>
    </row>
    <row r="169" spans="1:19" ht="16.5" customHeight="1" x14ac:dyDescent="0.3">
      <c r="A169" s="251" t="b">
        <v>1</v>
      </c>
      <c r="B169" s="252" t="s">
        <v>992</v>
      </c>
      <c r="C169" s="251">
        <v>217</v>
      </c>
      <c r="D169" s="245">
        <f t="shared" si="22"/>
        <v>5758</v>
      </c>
      <c r="E169" s="253">
        <f t="shared" si="19"/>
        <v>287</v>
      </c>
      <c r="F169" s="241">
        <v>0</v>
      </c>
      <c r="G169" s="242">
        <f t="shared" si="23"/>
        <v>654.86237651458123</v>
      </c>
      <c r="H169" s="253">
        <v>1</v>
      </c>
      <c r="I169" s="254">
        <v>16.0211591836735</v>
      </c>
      <c r="J169" s="254">
        <v>2.6254000000000071</v>
      </c>
      <c r="K169" s="254">
        <v>0.20661812244898001</v>
      </c>
      <c r="L169" s="241">
        <v>0</v>
      </c>
      <c r="M169" s="244">
        <f t="shared" si="24"/>
        <v>1761.1195430274659</v>
      </c>
      <c r="N169" s="254">
        <v>1.1345999999999901</v>
      </c>
      <c r="O169" s="254">
        <v>104.68</v>
      </c>
      <c r="P169" s="254">
        <v>4.6299999999999901</v>
      </c>
      <c r="Q169" s="254">
        <v>1.5</v>
      </c>
      <c r="R169" s="241">
        <v>0</v>
      </c>
      <c r="S169" s="84">
        <v>1</v>
      </c>
    </row>
    <row r="170" spans="1:19" ht="16.5" customHeight="1" x14ac:dyDescent="0.3">
      <c r="A170" s="251" t="b">
        <v>1</v>
      </c>
      <c r="B170" s="252" t="s">
        <v>993</v>
      </c>
      <c r="C170" s="251">
        <v>218</v>
      </c>
      <c r="D170" s="245">
        <f t="shared" si="22"/>
        <v>6161</v>
      </c>
      <c r="E170" s="253">
        <f t="shared" si="19"/>
        <v>308</v>
      </c>
      <c r="F170" s="241">
        <v>0</v>
      </c>
      <c r="G170" s="242">
        <f t="shared" si="23"/>
        <v>687.60549534031031</v>
      </c>
      <c r="H170" s="253">
        <v>1</v>
      </c>
      <c r="I170" s="254">
        <v>16.1477301320528</v>
      </c>
      <c r="J170" s="254">
        <v>2.6268000000000069</v>
      </c>
      <c r="K170" s="254">
        <v>0.21005506842737101</v>
      </c>
      <c r="L170" s="241">
        <v>0</v>
      </c>
      <c r="M170" s="244">
        <f t="shared" si="24"/>
        <v>1849.1755201788392</v>
      </c>
      <c r="N170" s="254">
        <v>1.13519999999999</v>
      </c>
      <c r="O170" s="254">
        <v>104.76</v>
      </c>
      <c r="P170" s="254">
        <v>4.6599999999999904</v>
      </c>
      <c r="Q170" s="254">
        <v>1.5</v>
      </c>
      <c r="R170" s="241">
        <v>0</v>
      </c>
      <c r="S170" s="84">
        <v>1</v>
      </c>
    </row>
    <row r="171" spans="1:19" ht="16.5" customHeight="1" x14ac:dyDescent="0.3">
      <c r="A171" s="251" t="b">
        <v>1</v>
      </c>
      <c r="B171" s="252" t="s">
        <v>994</v>
      </c>
      <c r="C171" s="251">
        <v>219</v>
      </c>
      <c r="D171" s="245">
        <f t="shared" si="22"/>
        <v>6592</v>
      </c>
      <c r="E171" s="253">
        <f t="shared" si="19"/>
        <v>329</v>
      </c>
      <c r="F171" s="241">
        <v>0</v>
      </c>
      <c r="G171" s="242">
        <f t="shared" si="23"/>
        <v>721.98577010732583</v>
      </c>
      <c r="H171" s="253">
        <v>1</v>
      </c>
      <c r="I171" s="254">
        <v>16.274301080432199</v>
      </c>
      <c r="J171" s="254">
        <v>2.6282000000000068</v>
      </c>
      <c r="K171" s="254">
        <v>0.21349201440576299</v>
      </c>
      <c r="L171" s="241">
        <v>0</v>
      </c>
      <c r="M171" s="244">
        <f t="shared" si="24"/>
        <v>1941.6342961877813</v>
      </c>
      <c r="N171" s="254">
        <v>1.1357999999999899</v>
      </c>
      <c r="O171" s="254">
        <v>104.84</v>
      </c>
      <c r="P171" s="254">
        <v>4.6899999999999897</v>
      </c>
      <c r="Q171" s="254">
        <v>1.5</v>
      </c>
      <c r="R171" s="241">
        <v>0</v>
      </c>
      <c r="S171" s="84">
        <v>1</v>
      </c>
    </row>
    <row r="172" spans="1:19" ht="16.5" customHeight="1" x14ac:dyDescent="0.3">
      <c r="A172" s="251" t="b">
        <v>1</v>
      </c>
      <c r="B172" s="252" t="s">
        <v>995</v>
      </c>
      <c r="C172" s="251">
        <v>220</v>
      </c>
      <c r="D172" s="245">
        <f t="shared" si="22"/>
        <v>7053</v>
      </c>
      <c r="E172" s="253">
        <f t="shared" si="19"/>
        <v>352</v>
      </c>
      <c r="F172" s="241">
        <v>0</v>
      </c>
      <c r="G172" s="242">
        <f t="shared" si="23"/>
        <v>758.08505861269214</v>
      </c>
      <c r="H172" s="253">
        <v>1</v>
      </c>
      <c r="I172" s="254">
        <v>16.400872028811499</v>
      </c>
      <c r="J172" s="254">
        <v>2.629600000000007</v>
      </c>
      <c r="K172" s="254">
        <v>0.21692896038415399</v>
      </c>
      <c r="L172" s="241">
        <v>0</v>
      </c>
      <c r="M172" s="244">
        <f t="shared" si="24"/>
        <v>2038.7160109971703</v>
      </c>
      <c r="N172" s="254">
        <v>1.1363999999999901</v>
      </c>
      <c r="O172" s="254">
        <v>104.92</v>
      </c>
      <c r="P172" s="254">
        <v>4.71999999999999</v>
      </c>
      <c r="Q172" s="254">
        <v>1.5</v>
      </c>
      <c r="R172" s="241">
        <v>0</v>
      </c>
      <c r="S172" s="84">
        <v>1</v>
      </c>
    </row>
    <row r="173" spans="1:19" ht="16.5" customHeight="1" x14ac:dyDescent="0.3">
      <c r="A173" s="251" t="b">
        <v>1</v>
      </c>
      <c r="B173" s="252" t="s">
        <v>996</v>
      </c>
      <c r="C173" s="251">
        <v>221</v>
      </c>
      <c r="D173" s="239">
        <f t="shared" ref="D173:D192" si="25">INT(D172+D172*5%)</f>
        <v>7405</v>
      </c>
      <c r="E173" s="253">
        <f t="shared" si="19"/>
        <v>370</v>
      </c>
      <c r="F173" s="241">
        <v>0</v>
      </c>
      <c r="G173" s="242">
        <f t="shared" si="23"/>
        <v>795.98931154332672</v>
      </c>
      <c r="H173" s="253">
        <v>1</v>
      </c>
      <c r="I173" s="254">
        <v>16.527442977190901</v>
      </c>
      <c r="J173" s="254">
        <v>2.6310000000000069</v>
      </c>
      <c r="K173" s="254">
        <v>0.22036590636254499</v>
      </c>
      <c r="L173" s="241">
        <v>0</v>
      </c>
      <c r="M173" s="244">
        <f t="shared" si="24"/>
        <v>2140.651811547029</v>
      </c>
      <c r="N173" s="254">
        <v>1.13699999999999</v>
      </c>
      <c r="O173" s="254">
        <v>105</v>
      </c>
      <c r="P173" s="254">
        <v>4.7499999999999902</v>
      </c>
      <c r="Q173" s="254">
        <v>1.5</v>
      </c>
      <c r="R173" s="241">
        <v>0</v>
      </c>
      <c r="S173" s="84">
        <v>1</v>
      </c>
    </row>
    <row r="174" spans="1:19" ht="16.5" customHeight="1" x14ac:dyDescent="0.3">
      <c r="A174" s="251" t="b">
        <v>1</v>
      </c>
      <c r="B174" s="252" t="s">
        <v>997</v>
      </c>
      <c r="C174" s="251">
        <v>222</v>
      </c>
      <c r="D174" s="245">
        <f t="shared" si="25"/>
        <v>7775</v>
      </c>
      <c r="E174" s="253">
        <f t="shared" si="19"/>
        <v>388</v>
      </c>
      <c r="F174" s="241">
        <v>0</v>
      </c>
      <c r="G174" s="242">
        <f t="shared" si="23"/>
        <v>835.78877712049314</v>
      </c>
      <c r="H174" s="253">
        <v>1</v>
      </c>
      <c r="I174" s="254">
        <v>16.654013925570201</v>
      </c>
      <c r="J174" s="254">
        <v>2.6324000000000067</v>
      </c>
      <c r="K174" s="254">
        <v>0.223802852340937</v>
      </c>
      <c r="L174" s="241">
        <v>0</v>
      </c>
      <c r="M174" s="244">
        <f t="shared" si="24"/>
        <v>2247.6844021243805</v>
      </c>
      <c r="N174" s="254">
        <v>1.13759999999999</v>
      </c>
      <c r="O174" s="254">
        <v>105.08</v>
      </c>
      <c r="P174" s="254">
        <v>4.7799999999999896</v>
      </c>
      <c r="Q174" s="254">
        <v>1.5</v>
      </c>
      <c r="R174" s="241">
        <v>0</v>
      </c>
      <c r="S174" s="84">
        <v>1</v>
      </c>
    </row>
    <row r="175" spans="1:19" ht="16.5" customHeight="1" x14ac:dyDescent="0.3">
      <c r="A175" s="251" t="b">
        <v>1</v>
      </c>
      <c r="B175" s="252" t="s">
        <v>998</v>
      </c>
      <c r="C175" s="251">
        <v>223</v>
      </c>
      <c r="D175" s="245">
        <f t="shared" si="25"/>
        <v>8163</v>
      </c>
      <c r="E175" s="253">
        <f t="shared" si="19"/>
        <v>408</v>
      </c>
      <c r="F175" s="241">
        <v>0</v>
      </c>
      <c r="G175" s="242">
        <f t="shared" si="23"/>
        <v>877.57821597651787</v>
      </c>
      <c r="H175" s="253">
        <v>1</v>
      </c>
      <c r="I175" s="254">
        <v>16.7805848739496</v>
      </c>
      <c r="J175" s="254">
        <v>2.633800000000007</v>
      </c>
      <c r="K175" s="254">
        <v>0.227239798319328</v>
      </c>
      <c r="L175" s="241">
        <v>0</v>
      </c>
      <c r="M175" s="244">
        <f t="shared" si="24"/>
        <v>2360.0686222305999</v>
      </c>
      <c r="N175" s="254">
        <v>1.1381999999999901</v>
      </c>
      <c r="O175" s="254">
        <v>105.16</v>
      </c>
      <c r="P175" s="254">
        <v>4.8099999999999898</v>
      </c>
      <c r="Q175" s="254">
        <v>1.5</v>
      </c>
      <c r="R175" s="241">
        <v>0</v>
      </c>
      <c r="S175" s="84">
        <v>1</v>
      </c>
    </row>
    <row r="176" spans="1:19" ht="16.5" customHeight="1" x14ac:dyDescent="0.3">
      <c r="A176" s="251" t="b">
        <v>1</v>
      </c>
      <c r="B176" s="252" t="s">
        <v>999</v>
      </c>
      <c r="C176" s="251">
        <v>224</v>
      </c>
      <c r="D176" s="245">
        <f t="shared" si="25"/>
        <v>8571</v>
      </c>
      <c r="E176" s="253">
        <f t="shared" si="19"/>
        <v>428</v>
      </c>
      <c r="F176" s="241">
        <v>0</v>
      </c>
      <c r="G176" s="242">
        <f t="shared" si="23"/>
        <v>921.4571267753438</v>
      </c>
      <c r="H176" s="253">
        <v>1</v>
      </c>
      <c r="I176" s="254">
        <v>16.9071558223289</v>
      </c>
      <c r="J176" s="254">
        <v>2.6352000000000069</v>
      </c>
      <c r="K176" s="254">
        <v>0.23067674429771901</v>
      </c>
      <c r="L176" s="241">
        <v>0</v>
      </c>
      <c r="M176" s="244">
        <f t="shared" si="24"/>
        <v>2478.0720533421299</v>
      </c>
      <c r="N176" s="254">
        <v>1.13879999999999</v>
      </c>
      <c r="O176" s="254">
        <v>105.24</v>
      </c>
      <c r="P176" s="254">
        <v>4.8399999999999901</v>
      </c>
      <c r="Q176" s="254">
        <v>1.5</v>
      </c>
      <c r="R176" s="241">
        <v>0</v>
      </c>
      <c r="S176" s="84">
        <v>1</v>
      </c>
    </row>
    <row r="177" spans="1:19" ht="16.5" customHeight="1" x14ac:dyDescent="0.3">
      <c r="A177" s="251" t="b">
        <v>1</v>
      </c>
      <c r="B177" s="252" t="s">
        <v>1000</v>
      </c>
      <c r="C177" s="251">
        <v>225</v>
      </c>
      <c r="D177" s="245">
        <f t="shared" si="25"/>
        <v>8999</v>
      </c>
      <c r="E177" s="253">
        <f t="shared" si="19"/>
        <v>449</v>
      </c>
      <c r="F177" s="241">
        <v>0</v>
      </c>
      <c r="G177" s="242">
        <f t="shared" si="23"/>
        <v>967.52998311411102</v>
      </c>
      <c r="H177" s="253">
        <v>1</v>
      </c>
      <c r="I177" s="254">
        <v>17.033726770708299</v>
      </c>
      <c r="J177" s="254">
        <v>2.6366000000000067</v>
      </c>
      <c r="K177" s="254">
        <v>0.23411369027611101</v>
      </c>
      <c r="L177" s="241">
        <v>0</v>
      </c>
      <c r="M177" s="244">
        <f t="shared" si="24"/>
        <v>2601.9756560092364</v>
      </c>
      <c r="N177" s="254">
        <v>1.13939999999999</v>
      </c>
      <c r="O177" s="254">
        <v>105.32</v>
      </c>
      <c r="P177" s="254">
        <v>4.8699999999999903</v>
      </c>
      <c r="Q177" s="254">
        <v>1.5</v>
      </c>
      <c r="R177" s="241">
        <v>0</v>
      </c>
      <c r="S177" s="84">
        <v>1</v>
      </c>
    </row>
    <row r="178" spans="1:19" ht="16.5" customHeight="1" x14ac:dyDescent="0.3">
      <c r="A178" s="251" t="b">
        <v>1</v>
      </c>
      <c r="B178" s="252" t="s">
        <v>1001</v>
      </c>
      <c r="C178" s="251">
        <v>226</v>
      </c>
      <c r="D178" s="245">
        <f t="shared" si="25"/>
        <v>9448</v>
      </c>
      <c r="E178" s="253">
        <f t="shared" si="19"/>
        <v>472</v>
      </c>
      <c r="F178" s="241">
        <v>0</v>
      </c>
      <c r="G178" s="242">
        <f t="shared" si="23"/>
        <v>1015.9064822698166</v>
      </c>
      <c r="H178" s="253">
        <v>1</v>
      </c>
      <c r="I178" s="254">
        <v>17.160297719087598</v>
      </c>
      <c r="J178" s="254">
        <v>2.638000000000007</v>
      </c>
      <c r="K178" s="254">
        <v>0.23755063625450201</v>
      </c>
      <c r="L178" s="241">
        <v>0</v>
      </c>
      <c r="M178" s="244">
        <f t="shared" si="24"/>
        <v>2732.0744388096982</v>
      </c>
      <c r="N178" s="254">
        <v>1.1399999999999899</v>
      </c>
      <c r="O178" s="254">
        <v>105.4</v>
      </c>
      <c r="P178" s="254">
        <v>4.8999999999999897</v>
      </c>
      <c r="Q178" s="254">
        <v>1.5</v>
      </c>
      <c r="R178" s="241">
        <v>0</v>
      </c>
      <c r="S178" s="84">
        <v>1</v>
      </c>
    </row>
    <row r="179" spans="1:19" ht="16.5" customHeight="1" x14ac:dyDescent="0.3">
      <c r="A179" s="251" t="b">
        <v>1</v>
      </c>
      <c r="B179" s="252" t="s">
        <v>1002</v>
      </c>
      <c r="C179" s="251">
        <v>227</v>
      </c>
      <c r="D179" s="245">
        <f t="shared" si="25"/>
        <v>9920</v>
      </c>
      <c r="E179" s="253">
        <f t="shared" si="19"/>
        <v>496</v>
      </c>
      <c r="F179" s="241">
        <v>0</v>
      </c>
      <c r="G179" s="242">
        <f t="shared" si="23"/>
        <v>1066.7018063833075</v>
      </c>
      <c r="H179" s="253">
        <v>1</v>
      </c>
      <c r="I179" s="254">
        <f t="shared" ref="I179:I218" si="26">I178*100.7633%</f>
        <v>17.291282271577394</v>
      </c>
      <c r="J179" s="254">
        <v>2.638000000000007</v>
      </c>
      <c r="K179" s="254">
        <f t="shared" ref="K179:K218" si="27">K178*101.7094%</f>
        <v>0.24161132683063646</v>
      </c>
      <c r="L179" s="241">
        <v>0</v>
      </c>
      <c r="M179" s="242">
        <f t="shared" si="24"/>
        <v>2868.6781607501835</v>
      </c>
      <c r="N179" s="254">
        <v>1.1399999999999899</v>
      </c>
      <c r="O179" s="254">
        <v>105.4</v>
      </c>
      <c r="P179" s="254">
        <v>4.8999999999999897</v>
      </c>
      <c r="Q179" s="254">
        <v>1.5</v>
      </c>
      <c r="R179" s="241">
        <v>0</v>
      </c>
      <c r="S179" s="84">
        <v>1</v>
      </c>
    </row>
    <row r="180" spans="1:19" ht="16.5" customHeight="1" x14ac:dyDescent="0.3">
      <c r="A180" s="251" t="b">
        <v>1</v>
      </c>
      <c r="B180" s="252" t="s">
        <v>1003</v>
      </c>
      <c r="C180" s="251">
        <v>228</v>
      </c>
      <c r="D180" s="245">
        <f t="shared" si="25"/>
        <v>10416</v>
      </c>
      <c r="E180" s="253">
        <f t="shared" si="19"/>
        <v>520</v>
      </c>
      <c r="F180" s="241">
        <v>0</v>
      </c>
      <c r="G180" s="242">
        <f t="shared" si="23"/>
        <v>1120.0368967024729</v>
      </c>
      <c r="H180" s="253">
        <v>1</v>
      </c>
      <c r="I180" s="254">
        <f t="shared" si="26"/>
        <v>17.423266629156345</v>
      </c>
      <c r="J180" s="254">
        <v>2.638000000000007</v>
      </c>
      <c r="K180" s="254">
        <f t="shared" si="27"/>
        <v>0.24574143085147934</v>
      </c>
      <c r="L180" s="241">
        <v>0</v>
      </c>
      <c r="M180" s="242">
        <f t="shared" si="24"/>
        <v>3012.1120687876928</v>
      </c>
      <c r="N180" s="254">
        <v>1.1399999999999899</v>
      </c>
      <c r="O180" s="254">
        <v>105.4</v>
      </c>
      <c r="P180" s="254">
        <v>4.8999999999999897</v>
      </c>
      <c r="Q180" s="254">
        <v>1.5</v>
      </c>
      <c r="R180" s="241">
        <v>0</v>
      </c>
      <c r="S180" s="84">
        <v>1</v>
      </c>
    </row>
    <row r="181" spans="1:19" ht="16.5" customHeight="1" x14ac:dyDescent="0.3">
      <c r="A181" s="251" t="b">
        <v>1</v>
      </c>
      <c r="B181" s="252" t="s">
        <v>1004</v>
      </c>
      <c r="C181" s="251">
        <v>229</v>
      </c>
      <c r="D181" s="245">
        <f t="shared" si="25"/>
        <v>10936</v>
      </c>
      <c r="E181" s="253">
        <f t="shared" si="19"/>
        <v>546</v>
      </c>
      <c r="F181" s="241">
        <v>0</v>
      </c>
      <c r="G181" s="242">
        <f t="shared" si="23"/>
        <v>1176.0387415375965</v>
      </c>
      <c r="H181" s="253">
        <v>1</v>
      </c>
      <c r="I181" s="254">
        <f t="shared" si="26"/>
        <v>17.556258423336693</v>
      </c>
      <c r="J181" s="254">
        <v>2.638000000000007</v>
      </c>
      <c r="K181" s="254">
        <f t="shared" si="27"/>
        <v>0.24994213487045452</v>
      </c>
      <c r="L181" s="241">
        <v>0</v>
      </c>
      <c r="M181" s="242">
        <f t="shared" si="24"/>
        <v>3162.7176722270774</v>
      </c>
      <c r="N181" s="254">
        <v>1.1399999999999899</v>
      </c>
      <c r="O181" s="254">
        <v>105.4</v>
      </c>
      <c r="P181" s="254">
        <v>4.8999999999999897</v>
      </c>
      <c r="Q181" s="254">
        <v>1.5</v>
      </c>
      <c r="R181" s="241">
        <v>0</v>
      </c>
      <c r="S181" s="84">
        <v>1</v>
      </c>
    </row>
    <row r="182" spans="1:19" ht="16.5" customHeight="1" x14ac:dyDescent="0.3">
      <c r="A182" s="251" t="b">
        <v>1</v>
      </c>
      <c r="B182" s="252" t="s">
        <v>1005</v>
      </c>
      <c r="C182" s="251">
        <v>230</v>
      </c>
      <c r="D182" s="245">
        <f t="shared" si="25"/>
        <v>11482</v>
      </c>
      <c r="E182" s="253">
        <f t="shared" si="19"/>
        <v>574</v>
      </c>
      <c r="F182" s="241">
        <v>0</v>
      </c>
      <c r="G182" s="242">
        <f t="shared" si="23"/>
        <v>1234.8406786144762</v>
      </c>
      <c r="H182" s="253">
        <v>1</v>
      </c>
      <c r="I182" s="254">
        <f t="shared" si="26"/>
        <v>17.690265343882022</v>
      </c>
      <c r="J182" s="254">
        <v>2.638000000000007</v>
      </c>
      <c r="K182" s="254">
        <f t="shared" si="27"/>
        <v>0.25421464572393004</v>
      </c>
      <c r="L182" s="241">
        <v>0</v>
      </c>
      <c r="M182" s="242">
        <f t="shared" si="24"/>
        <v>3320.8535558384315</v>
      </c>
      <c r="N182" s="254">
        <v>1.1399999999999899</v>
      </c>
      <c r="O182" s="254">
        <v>105.4</v>
      </c>
      <c r="P182" s="254">
        <v>4.8999999999999897</v>
      </c>
      <c r="Q182" s="254">
        <v>1.5</v>
      </c>
      <c r="R182" s="241">
        <v>0</v>
      </c>
      <c r="S182" s="84">
        <v>1</v>
      </c>
    </row>
    <row r="183" spans="1:19" ht="16.5" customHeight="1" x14ac:dyDescent="0.3">
      <c r="A183" s="251" t="b">
        <v>1</v>
      </c>
      <c r="B183" s="252" t="s">
        <v>1006</v>
      </c>
      <c r="C183" s="251">
        <v>231</v>
      </c>
      <c r="D183" s="245">
        <f t="shared" si="25"/>
        <v>12056</v>
      </c>
      <c r="E183" s="253">
        <f t="shared" si="19"/>
        <v>602</v>
      </c>
      <c r="F183" s="241">
        <v>0</v>
      </c>
      <c r="G183" s="242">
        <f t="shared" si="23"/>
        <v>1296.5827125452001</v>
      </c>
      <c r="H183" s="253">
        <v>1</v>
      </c>
      <c r="I183" s="254">
        <f t="shared" si="26"/>
        <v>17.825295139251875</v>
      </c>
      <c r="J183" s="254">
        <v>2.638000000000007</v>
      </c>
      <c r="K183" s="254">
        <f t="shared" si="27"/>
        <v>0.25856019087793491</v>
      </c>
      <c r="L183" s="241">
        <v>0</v>
      </c>
      <c r="M183" s="242">
        <f t="shared" si="24"/>
        <v>3486.896233630353</v>
      </c>
      <c r="N183" s="254">
        <v>1.1399999999999899</v>
      </c>
      <c r="O183" s="254">
        <v>105.4</v>
      </c>
      <c r="P183" s="254">
        <v>4.8999999999999897</v>
      </c>
      <c r="Q183" s="254">
        <v>1.5</v>
      </c>
      <c r="R183" s="241">
        <v>0</v>
      </c>
      <c r="S183" s="84">
        <v>1</v>
      </c>
    </row>
    <row r="184" spans="1:19" ht="16.5" customHeight="1" x14ac:dyDescent="0.3">
      <c r="A184" s="251" t="b">
        <v>1</v>
      </c>
      <c r="B184" s="252" t="s">
        <v>1007</v>
      </c>
      <c r="C184" s="251">
        <v>232</v>
      </c>
      <c r="D184" s="245">
        <f t="shared" si="25"/>
        <v>12658</v>
      </c>
      <c r="E184" s="253">
        <f t="shared" si="19"/>
        <v>632</v>
      </c>
      <c r="F184" s="241">
        <v>0</v>
      </c>
      <c r="G184" s="242">
        <f t="shared" si="23"/>
        <v>1361.4118481724602</v>
      </c>
      <c r="H184" s="253">
        <v>1</v>
      </c>
      <c r="I184" s="254">
        <f t="shared" si="26"/>
        <v>17.961355617049783</v>
      </c>
      <c r="J184" s="254">
        <v>2.638000000000007</v>
      </c>
      <c r="K184" s="254">
        <f t="shared" si="27"/>
        <v>0.26298001878080229</v>
      </c>
      <c r="L184" s="241">
        <v>0</v>
      </c>
      <c r="M184" s="242">
        <f t="shared" si="24"/>
        <v>3661.2410453118709</v>
      </c>
      <c r="N184" s="254">
        <v>1.1399999999999899</v>
      </c>
      <c r="O184" s="254">
        <v>105.4</v>
      </c>
      <c r="P184" s="254">
        <v>4.8999999999999897</v>
      </c>
      <c r="Q184" s="254">
        <v>1.5</v>
      </c>
      <c r="R184" s="241">
        <v>0</v>
      </c>
      <c r="S184" s="84">
        <v>1</v>
      </c>
    </row>
    <row r="185" spans="1:19" ht="16.5" customHeight="1" x14ac:dyDescent="0.3">
      <c r="A185" s="251" t="b">
        <v>1</v>
      </c>
      <c r="B185" s="252" t="s">
        <v>1008</v>
      </c>
      <c r="C185" s="251">
        <v>233</v>
      </c>
      <c r="D185" s="245">
        <f t="shared" si="25"/>
        <v>13290</v>
      </c>
      <c r="E185" s="253">
        <f t="shared" si="19"/>
        <v>664</v>
      </c>
      <c r="F185" s="241">
        <v>0</v>
      </c>
      <c r="G185" s="242">
        <f t="shared" si="23"/>
        <v>1429.4824405810832</v>
      </c>
      <c r="H185" s="253">
        <v>1</v>
      </c>
      <c r="I185" s="254">
        <f t="shared" si="26"/>
        <v>18.098454644474725</v>
      </c>
      <c r="J185" s="254">
        <v>2.638000000000007</v>
      </c>
      <c r="K185" s="254">
        <f t="shared" si="27"/>
        <v>0.26747539922184133</v>
      </c>
      <c r="L185" s="241">
        <v>0</v>
      </c>
      <c r="M185" s="242">
        <f t="shared" si="24"/>
        <v>3844.3030975774645</v>
      </c>
      <c r="N185" s="254">
        <v>1.1399999999999899</v>
      </c>
      <c r="O185" s="254">
        <v>105.4</v>
      </c>
      <c r="P185" s="254">
        <v>4.8999999999999897</v>
      </c>
      <c r="Q185" s="254">
        <v>1.5</v>
      </c>
      <c r="R185" s="241">
        <v>0</v>
      </c>
      <c r="S185" s="84">
        <v>1</v>
      </c>
    </row>
    <row r="186" spans="1:19" ht="16.5" customHeight="1" x14ac:dyDescent="0.3">
      <c r="A186" s="251" t="b">
        <v>1</v>
      </c>
      <c r="B186" s="252" t="s">
        <v>1009</v>
      </c>
      <c r="C186" s="251">
        <v>234</v>
      </c>
      <c r="D186" s="245">
        <f t="shared" si="25"/>
        <v>13954</v>
      </c>
      <c r="E186" s="253">
        <f t="shared" si="19"/>
        <v>697</v>
      </c>
      <c r="F186" s="241">
        <v>0</v>
      </c>
      <c r="G186" s="242">
        <f t="shared" si="23"/>
        <v>1500.9565626101373</v>
      </c>
      <c r="H186" s="253">
        <v>1</v>
      </c>
      <c r="I186" s="254">
        <f t="shared" si="26"/>
        <v>18.236600148775999</v>
      </c>
      <c r="J186" s="254">
        <v>2.638000000000007</v>
      </c>
      <c r="K186" s="254">
        <f t="shared" si="27"/>
        <v>0.27204762369613944</v>
      </c>
      <c r="L186" s="241">
        <v>0</v>
      </c>
      <c r="M186" s="242">
        <f t="shared" si="24"/>
        <v>4036.5182524563379</v>
      </c>
      <c r="N186" s="254">
        <v>1.1399999999999899</v>
      </c>
      <c r="O186" s="254">
        <v>105.4</v>
      </c>
      <c r="P186" s="254">
        <v>4.8999999999999897</v>
      </c>
      <c r="Q186" s="254">
        <v>1.5</v>
      </c>
      <c r="R186" s="241">
        <v>0</v>
      </c>
      <c r="S186" s="84">
        <v>1</v>
      </c>
    </row>
    <row r="187" spans="1:19" ht="16.5" customHeight="1" x14ac:dyDescent="0.3">
      <c r="A187" s="251" t="b">
        <v>1</v>
      </c>
      <c r="B187" s="252" t="s">
        <v>1010</v>
      </c>
      <c r="C187" s="251">
        <v>235</v>
      </c>
      <c r="D187" s="245">
        <f t="shared" si="25"/>
        <v>14651</v>
      </c>
      <c r="E187" s="253">
        <f t="shared" si="19"/>
        <v>732</v>
      </c>
      <c r="F187" s="241">
        <v>0</v>
      </c>
      <c r="G187" s="242">
        <f t="shared" si="23"/>
        <v>1576.0043907406443</v>
      </c>
      <c r="H187" s="253">
        <v>1</v>
      </c>
      <c r="I187" s="254">
        <f t="shared" si="26"/>
        <v>18.375800117711606</v>
      </c>
      <c r="J187" s="254">
        <v>2.638000000000007</v>
      </c>
      <c r="K187" s="254">
        <f t="shared" si="27"/>
        <v>0.27669800577560122</v>
      </c>
      <c r="L187" s="241">
        <v>0</v>
      </c>
      <c r="M187" s="242">
        <f t="shared" si="24"/>
        <v>4238.3441650791547</v>
      </c>
      <c r="N187" s="254">
        <v>1.1399999999999899</v>
      </c>
      <c r="O187" s="254">
        <v>105.4</v>
      </c>
      <c r="P187" s="254">
        <v>4.8999999999999897</v>
      </c>
      <c r="Q187" s="254">
        <v>1.5</v>
      </c>
      <c r="R187" s="241">
        <v>0</v>
      </c>
      <c r="S187" s="84">
        <v>1</v>
      </c>
    </row>
    <row r="188" spans="1:19" ht="16.5" customHeight="1" x14ac:dyDescent="0.3">
      <c r="A188" s="251" t="b">
        <v>1</v>
      </c>
      <c r="B188" s="252" t="s">
        <v>1011</v>
      </c>
      <c r="C188" s="251">
        <v>236</v>
      </c>
      <c r="D188" s="245">
        <f t="shared" si="25"/>
        <v>15383</v>
      </c>
      <c r="E188" s="253">
        <f t="shared" si="19"/>
        <v>769</v>
      </c>
      <c r="F188" s="241">
        <v>0</v>
      </c>
      <c r="G188" s="242">
        <f t="shared" si="23"/>
        <v>1654.8046102776766</v>
      </c>
      <c r="H188" s="253">
        <v>1</v>
      </c>
      <c r="I188" s="254">
        <f t="shared" si="26"/>
        <v>18.516062600010098</v>
      </c>
      <c r="J188" s="254">
        <v>2.638000000000007</v>
      </c>
      <c r="K188" s="254">
        <f t="shared" si="27"/>
        <v>0.28142788148632936</v>
      </c>
      <c r="L188" s="241">
        <v>0</v>
      </c>
      <c r="M188" s="242">
        <f t="shared" si="24"/>
        <v>4450.2613733331127</v>
      </c>
      <c r="N188" s="254">
        <v>1.1399999999999899</v>
      </c>
      <c r="O188" s="254">
        <v>105.4</v>
      </c>
      <c r="P188" s="254">
        <v>4.8999999999999897</v>
      </c>
      <c r="Q188" s="254">
        <v>1.5</v>
      </c>
      <c r="R188" s="241">
        <v>0</v>
      </c>
      <c r="S188" s="84">
        <v>1</v>
      </c>
    </row>
    <row r="189" spans="1:19" ht="16.5" customHeight="1" x14ac:dyDescent="0.3">
      <c r="A189" s="251" t="b">
        <v>1</v>
      </c>
      <c r="B189" s="252" t="s">
        <v>1012</v>
      </c>
      <c r="C189" s="251">
        <v>237</v>
      </c>
      <c r="D189" s="245">
        <f t="shared" si="25"/>
        <v>16152</v>
      </c>
      <c r="E189" s="253">
        <f t="shared" si="19"/>
        <v>807</v>
      </c>
      <c r="F189" s="241">
        <v>0</v>
      </c>
      <c r="G189" s="242">
        <f t="shared" si="23"/>
        <v>1737.5448407915605</v>
      </c>
      <c r="H189" s="253">
        <v>1</v>
      </c>
      <c r="I189" s="254">
        <f t="shared" si="26"/>
        <v>18.657395705835974</v>
      </c>
      <c r="J189" s="254">
        <v>2.638000000000007</v>
      </c>
      <c r="K189" s="254">
        <f t="shared" si="27"/>
        <v>0.28623860969245668</v>
      </c>
      <c r="L189" s="241">
        <v>0</v>
      </c>
      <c r="M189" s="242">
        <f t="shared" si="24"/>
        <v>4672.7744419997689</v>
      </c>
      <c r="N189" s="254">
        <v>1.1399999999999899</v>
      </c>
      <c r="O189" s="254">
        <v>105.4</v>
      </c>
      <c r="P189" s="254">
        <v>4.8999999999999897</v>
      </c>
      <c r="Q189" s="254">
        <v>1.5</v>
      </c>
      <c r="R189" s="241">
        <v>0</v>
      </c>
      <c r="S189" s="84">
        <v>1</v>
      </c>
    </row>
    <row r="190" spans="1:19" ht="16.5" customHeight="1" x14ac:dyDescent="0.3">
      <c r="A190" s="251" t="b">
        <v>1</v>
      </c>
      <c r="B190" s="252" t="s">
        <v>1013</v>
      </c>
      <c r="C190" s="251">
        <v>238</v>
      </c>
      <c r="D190" s="245">
        <f t="shared" si="25"/>
        <v>16959</v>
      </c>
      <c r="E190" s="253">
        <f t="shared" si="19"/>
        <v>847</v>
      </c>
      <c r="F190" s="241">
        <v>0</v>
      </c>
      <c r="G190" s="242">
        <f t="shared" si="23"/>
        <v>1824.4220828311386</v>
      </c>
      <c r="H190" s="253">
        <v>1</v>
      </c>
      <c r="I190" s="254">
        <f t="shared" si="26"/>
        <v>18.799807607258622</v>
      </c>
      <c r="J190" s="254">
        <v>2.638000000000007</v>
      </c>
      <c r="K190" s="254">
        <f t="shared" si="27"/>
        <v>0.29113157248653954</v>
      </c>
      <c r="L190" s="241">
        <v>0</v>
      </c>
      <c r="M190" s="242">
        <f t="shared" si="24"/>
        <v>4906.4131640997575</v>
      </c>
      <c r="N190" s="254">
        <v>1.1399999999999899</v>
      </c>
      <c r="O190" s="254">
        <v>105.4</v>
      </c>
      <c r="P190" s="254">
        <v>4.8999999999999897</v>
      </c>
      <c r="Q190" s="254">
        <v>1.5</v>
      </c>
      <c r="R190" s="241">
        <v>0</v>
      </c>
      <c r="S190" s="84">
        <v>1</v>
      </c>
    </row>
    <row r="191" spans="1:19" ht="16.5" customHeight="1" x14ac:dyDescent="0.3">
      <c r="A191" s="251" t="b">
        <v>1</v>
      </c>
      <c r="B191" s="252" t="s">
        <v>1014</v>
      </c>
      <c r="C191" s="251">
        <v>239</v>
      </c>
      <c r="D191" s="245">
        <f t="shared" si="25"/>
        <v>17806</v>
      </c>
      <c r="E191" s="253">
        <f t="shared" si="19"/>
        <v>890</v>
      </c>
      <c r="F191" s="241">
        <v>0</v>
      </c>
      <c r="G191" s="242">
        <f t="shared" si="23"/>
        <v>1915.6431869726955</v>
      </c>
      <c r="H191" s="253">
        <v>1</v>
      </c>
      <c r="I191" s="254">
        <f t="shared" si="26"/>
        <v>18.943306538724826</v>
      </c>
      <c r="J191" s="254">
        <v>2.638000000000007</v>
      </c>
      <c r="K191" s="254">
        <f t="shared" si="27"/>
        <v>0.29610817558662444</v>
      </c>
      <c r="L191" s="241">
        <v>0</v>
      </c>
      <c r="M191" s="242">
        <f t="shared" si="24"/>
        <v>5151.7338223047454</v>
      </c>
      <c r="N191" s="254">
        <v>1.1399999999999899</v>
      </c>
      <c r="O191" s="254">
        <v>105.4</v>
      </c>
      <c r="P191" s="254">
        <v>4.8999999999999897</v>
      </c>
      <c r="Q191" s="254">
        <v>1.5</v>
      </c>
      <c r="R191" s="241">
        <v>0</v>
      </c>
      <c r="S191" s="84">
        <v>1</v>
      </c>
    </row>
    <row r="192" spans="1:19" ht="16.5" customHeight="1" x14ac:dyDescent="0.3">
      <c r="A192" s="251" t="b">
        <v>1</v>
      </c>
      <c r="B192" s="252" t="s">
        <v>1015</v>
      </c>
      <c r="C192" s="251">
        <v>240</v>
      </c>
      <c r="D192" s="245">
        <f t="shared" si="25"/>
        <v>18696</v>
      </c>
      <c r="E192" s="253">
        <f t="shared" si="19"/>
        <v>934</v>
      </c>
      <c r="F192" s="241">
        <v>0</v>
      </c>
      <c r="G192" s="242">
        <f t="shared" si="23"/>
        <v>2011.4253463213304</v>
      </c>
      <c r="H192" s="253">
        <v>1</v>
      </c>
      <c r="I192" s="254">
        <f t="shared" si="26"/>
        <v>19.087900797534914</v>
      </c>
      <c r="J192" s="254">
        <v>2.638000000000007</v>
      </c>
      <c r="K192" s="254">
        <f t="shared" si="27"/>
        <v>0.30116984874010216</v>
      </c>
      <c r="L192" s="241">
        <v>0</v>
      </c>
      <c r="M192" s="242">
        <f t="shared" si="24"/>
        <v>5409.3205134199834</v>
      </c>
      <c r="N192" s="254">
        <v>1.1399999999999899</v>
      </c>
      <c r="O192" s="254">
        <v>105.4</v>
      </c>
      <c r="P192" s="254">
        <v>4.8999999999999897</v>
      </c>
      <c r="Q192" s="254">
        <v>1.5</v>
      </c>
      <c r="R192" s="241">
        <v>0</v>
      </c>
      <c r="S192" s="84">
        <v>1</v>
      </c>
    </row>
    <row r="193" spans="1:19" ht="16.5" customHeight="1" x14ac:dyDescent="0.3">
      <c r="A193" s="251" t="b">
        <v>1</v>
      </c>
      <c r="B193" s="252" t="s">
        <v>1016</v>
      </c>
      <c r="C193" s="251">
        <v>241</v>
      </c>
      <c r="D193" s="239">
        <f t="shared" ref="D193:D218" si="28">INT(D192+D192*3%)</f>
        <v>19256</v>
      </c>
      <c r="E193" s="253">
        <f t="shared" si="19"/>
        <v>962</v>
      </c>
      <c r="F193" s="241">
        <v>0</v>
      </c>
      <c r="G193" s="242">
        <f t="shared" si="23"/>
        <v>2111.9966136373969</v>
      </c>
      <c r="H193" s="253">
        <v>1</v>
      </c>
      <c r="I193" s="254">
        <f t="shared" si="26"/>
        <v>19.233598744322499</v>
      </c>
      <c r="J193" s="254">
        <v>2.638000000000007</v>
      </c>
      <c r="K193" s="254">
        <f t="shared" si="27"/>
        <v>0.30631804613446545</v>
      </c>
      <c r="L193" s="241">
        <v>0</v>
      </c>
      <c r="M193" s="242">
        <f t="shared" si="24"/>
        <v>5679.7865390909828</v>
      </c>
      <c r="N193" s="254">
        <v>1.1399999999999899</v>
      </c>
      <c r="O193" s="254">
        <v>105.4</v>
      </c>
      <c r="P193" s="254">
        <v>4.8999999999999897</v>
      </c>
      <c r="Q193" s="254">
        <v>1.5</v>
      </c>
      <c r="R193" s="241">
        <v>0</v>
      </c>
      <c r="S193" s="84">
        <v>1</v>
      </c>
    </row>
    <row r="194" spans="1:19" ht="16.5" customHeight="1" x14ac:dyDescent="0.3">
      <c r="A194" s="251" t="b">
        <v>1</v>
      </c>
      <c r="B194" s="252" t="s">
        <v>1017</v>
      </c>
      <c r="C194" s="251">
        <v>242</v>
      </c>
      <c r="D194" s="245">
        <f t="shared" si="28"/>
        <v>19833</v>
      </c>
      <c r="E194" s="253">
        <f t="shared" si="19"/>
        <v>991</v>
      </c>
      <c r="F194" s="241">
        <v>0</v>
      </c>
      <c r="G194" s="242">
        <f t="shared" si="23"/>
        <v>2217.596444319267</v>
      </c>
      <c r="H194" s="253">
        <v>1</v>
      </c>
      <c r="I194" s="254">
        <f t="shared" si="26"/>
        <v>19.380408803537915</v>
      </c>
      <c r="J194" s="254">
        <v>2.638000000000007</v>
      </c>
      <c r="K194" s="254">
        <f t="shared" si="27"/>
        <v>0.31155424681508798</v>
      </c>
      <c r="L194" s="241">
        <v>0</v>
      </c>
      <c r="M194" s="242">
        <f t="shared" si="24"/>
        <v>5963.775866045532</v>
      </c>
      <c r="N194" s="254">
        <v>1.1399999999999899</v>
      </c>
      <c r="O194" s="254">
        <v>105.4</v>
      </c>
      <c r="P194" s="254">
        <v>4.8999999999999897</v>
      </c>
      <c r="Q194" s="254">
        <v>1.5</v>
      </c>
      <c r="R194" s="241">
        <v>0</v>
      </c>
      <c r="S194" s="84">
        <v>1</v>
      </c>
    </row>
    <row r="195" spans="1:19" ht="16.5" customHeight="1" x14ac:dyDescent="0.3">
      <c r="A195" s="251" t="b">
        <v>1</v>
      </c>
      <c r="B195" s="252" t="s">
        <v>1018</v>
      </c>
      <c r="C195" s="251">
        <v>243</v>
      </c>
      <c r="D195" s="245">
        <f t="shared" si="28"/>
        <v>20427</v>
      </c>
      <c r="E195" s="253">
        <f t="shared" si="19"/>
        <v>1021</v>
      </c>
      <c r="F195" s="241">
        <v>0</v>
      </c>
      <c r="G195" s="242">
        <f t="shared" si="23"/>
        <v>2328.4762665352305</v>
      </c>
      <c r="H195" s="253">
        <v>1</v>
      </c>
      <c r="I195" s="254">
        <f t="shared" si="26"/>
        <v>19.528339463935321</v>
      </c>
      <c r="J195" s="254">
        <v>2.638000000000007</v>
      </c>
      <c r="K195" s="254">
        <f t="shared" si="27"/>
        <v>0.31687995511014505</v>
      </c>
      <c r="L195" s="241">
        <v>0</v>
      </c>
      <c r="M195" s="242">
        <f t="shared" si="24"/>
        <v>6261.9646593478092</v>
      </c>
      <c r="N195" s="254">
        <v>1.1399999999999899</v>
      </c>
      <c r="O195" s="254">
        <v>105.4</v>
      </c>
      <c r="P195" s="254">
        <v>4.8999999999999897</v>
      </c>
      <c r="Q195" s="254">
        <v>1.5</v>
      </c>
      <c r="R195" s="241">
        <v>0</v>
      </c>
      <c r="S195" s="84">
        <v>1</v>
      </c>
    </row>
    <row r="196" spans="1:19" ht="16.5" customHeight="1" x14ac:dyDescent="0.3">
      <c r="A196" s="251" t="b">
        <v>1</v>
      </c>
      <c r="B196" s="252" t="s">
        <v>1019</v>
      </c>
      <c r="C196" s="251">
        <v>244</v>
      </c>
      <c r="D196" s="245">
        <f t="shared" si="28"/>
        <v>21039</v>
      </c>
      <c r="E196" s="253">
        <f t="shared" si="19"/>
        <v>1051</v>
      </c>
      <c r="F196" s="241">
        <v>0</v>
      </c>
      <c r="G196" s="242">
        <f t="shared" si="23"/>
        <v>2444.9000798619923</v>
      </c>
      <c r="H196" s="253">
        <v>1</v>
      </c>
      <c r="I196" s="254">
        <f t="shared" si="26"/>
        <v>19.67739927906354</v>
      </c>
      <c r="J196" s="254">
        <v>2.638000000000007</v>
      </c>
      <c r="K196" s="254">
        <f t="shared" si="27"/>
        <v>0.32229670106279784</v>
      </c>
      <c r="L196" s="241">
        <v>0</v>
      </c>
      <c r="M196" s="242">
        <f t="shared" si="24"/>
        <v>6575.0628923151999</v>
      </c>
      <c r="N196" s="254">
        <v>1.1399999999999899</v>
      </c>
      <c r="O196" s="254">
        <v>105.4</v>
      </c>
      <c r="P196" s="254">
        <v>4.8999999999999897</v>
      </c>
      <c r="Q196" s="254">
        <v>1.5</v>
      </c>
      <c r="R196" s="241">
        <v>0</v>
      </c>
      <c r="S196" s="84">
        <v>1</v>
      </c>
    </row>
    <row r="197" spans="1:19" ht="16.5" customHeight="1" x14ac:dyDescent="0.3">
      <c r="A197" s="251" t="b">
        <v>1</v>
      </c>
      <c r="B197" s="252" t="s">
        <v>1020</v>
      </c>
      <c r="C197" s="251">
        <v>245</v>
      </c>
      <c r="D197" s="245">
        <f t="shared" si="28"/>
        <v>21670</v>
      </c>
      <c r="E197" s="253">
        <f t="shared" si="19"/>
        <v>1083</v>
      </c>
      <c r="F197" s="241">
        <v>0</v>
      </c>
      <c r="G197" s="242">
        <f t="shared" si="23"/>
        <v>2567.1450838550918</v>
      </c>
      <c r="H197" s="253">
        <v>1</v>
      </c>
      <c r="I197" s="254">
        <f t="shared" si="26"/>
        <v>19.827596867760633</v>
      </c>
      <c r="J197" s="254">
        <v>2.638000000000007</v>
      </c>
      <c r="K197" s="254">
        <f t="shared" si="27"/>
        <v>0.32780604087076531</v>
      </c>
      <c r="L197" s="241">
        <v>0</v>
      </c>
      <c r="M197" s="242">
        <f t="shared" si="24"/>
        <v>6903.8160369309599</v>
      </c>
      <c r="N197" s="254">
        <v>1.1399999999999899</v>
      </c>
      <c r="O197" s="254">
        <v>105.4</v>
      </c>
      <c r="P197" s="254">
        <v>4.8999999999999897</v>
      </c>
      <c r="Q197" s="254">
        <v>1.5</v>
      </c>
      <c r="R197" s="241">
        <v>0</v>
      </c>
      <c r="S197" s="84">
        <v>1</v>
      </c>
    </row>
    <row r="198" spans="1:19" ht="16.5" customHeight="1" x14ac:dyDescent="0.3">
      <c r="A198" s="251" t="b">
        <v>1</v>
      </c>
      <c r="B198" s="252" t="s">
        <v>1021</v>
      </c>
      <c r="C198" s="251">
        <v>246</v>
      </c>
      <c r="D198" s="245">
        <f t="shared" si="28"/>
        <v>22320</v>
      </c>
      <c r="E198" s="253">
        <f t="shared" ref="E198:E218" si="29">INT(D198*E$1)</f>
        <v>1116</v>
      </c>
      <c r="F198" s="241">
        <v>0</v>
      </c>
      <c r="G198" s="242">
        <f t="shared" si="23"/>
        <v>2695.5023380478465</v>
      </c>
      <c r="H198" s="253">
        <v>1</v>
      </c>
      <c r="I198" s="254">
        <f t="shared" si="26"/>
        <v>19.978940914652249</v>
      </c>
      <c r="J198" s="254">
        <v>2.638000000000007</v>
      </c>
      <c r="K198" s="254">
        <f t="shared" si="27"/>
        <v>0.33340955733341016</v>
      </c>
      <c r="L198" s="241">
        <v>0</v>
      </c>
      <c r="M198" s="242">
        <f t="shared" si="24"/>
        <v>7249.0068387775082</v>
      </c>
      <c r="N198" s="254">
        <v>1.1399999999999899</v>
      </c>
      <c r="O198" s="254">
        <v>105.4</v>
      </c>
      <c r="P198" s="254">
        <v>4.8999999999999897</v>
      </c>
      <c r="Q198" s="254">
        <v>1.5</v>
      </c>
      <c r="R198" s="241">
        <v>0</v>
      </c>
      <c r="S198" s="84">
        <v>1</v>
      </c>
    </row>
    <row r="199" spans="1:19" ht="16.5" customHeight="1" x14ac:dyDescent="0.3">
      <c r="A199" s="251" t="b">
        <v>1</v>
      </c>
      <c r="B199" s="252" t="s">
        <v>1022</v>
      </c>
      <c r="C199" s="251">
        <v>247</v>
      </c>
      <c r="D199" s="245">
        <f t="shared" si="28"/>
        <v>22989</v>
      </c>
      <c r="E199" s="253">
        <f t="shared" si="29"/>
        <v>1149</v>
      </c>
      <c r="F199" s="241">
        <v>0</v>
      </c>
      <c r="G199" s="242">
        <f t="shared" si="23"/>
        <v>2830.2774549502387</v>
      </c>
      <c r="H199" s="253">
        <v>1</v>
      </c>
      <c r="I199" s="254">
        <f t="shared" si="26"/>
        <v>20.131440170653789</v>
      </c>
      <c r="J199" s="254">
        <v>2.638000000000007</v>
      </c>
      <c r="K199" s="254">
        <f t="shared" si="27"/>
        <v>0.33910886030646747</v>
      </c>
      <c r="L199" s="241">
        <v>0</v>
      </c>
      <c r="M199" s="242">
        <f t="shared" si="24"/>
        <v>7611.4571807163838</v>
      </c>
      <c r="N199" s="254">
        <v>1.1399999999999899</v>
      </c>
      <c r="O199" s="254">
        <v>105.4</v>
      </c>
      <c r="P199" s="254">
        <v>4.8999999999999897</v>
      </c>
      <c r="Q199" s="254">
        <v>1.5</v>
      </c>
      <c r="R199" s="241">
        <v>0</v>
      </c>
      <c r="S199" s="84">
        <v>1</v>
      </c>
    </row>
    <row r="200" spans="1:19" ht="16.5" customHeight="1" x14ac:dyDescent="0.3">
      <c r="A200" s="251" t="b">
        <v>1</v>
      </c>
      <c r="B200" s="252" t="s">
        <v>1023</v>
      </c>
      <c r="C200" s="251">
        <v>248</v>
      </c>
      <c r="D200" s="245">
        <f t="shared" si="28"/>
        <v>23678</v>
      </c>
      <c r="E200" s="253">
        <f t="shared" si="29"/>
        <v>1183</v>
      </c>
      <c r="F200" s="241">
        <v>0</v>
      </c>
      <c r="G200" s="242">
        <f t="shared" si="23"/>
        <v>2971.7913276977506</v>
      </c>
      <c r="H200" s="253">
        <v>1</v>
      </c>
      <c r="I200" s="254">
        <f t="shared" si="26"/>
        <v>20.285103453476388</v>
      </c>
      <c r="J200" s="254">
        <v>2.638000000000007</v>
      </c>
      <c r="K200" s="254">
        <f t="shared" si="27"/>
        <v>0.34490558716454622</v>
      </c>
      <c r="L200" s="241">
        <v>0</v>
      </c>
      <c r="M200" s="242">
        <f t="shared" si="24"/>
        <v>7992.0300397522033</v>
      </c>
      <c r="N200" s="254">
        <v>1.1399999999999899</v>
      </c>
      <c r="O200" s="254">
        <v>105.4</v>
      </c>
      <c r="P200" s="254">
        <v>4.8999999999999897</v>
      </c>
      <c r="Q200" s="254">
        <v>1.5</v>
      </c>
      <c r="R200" s="241">
        <v>0</v>
      </c>
      <c r="S200" s="84">
        <v>1</v>
      </c>
    </row>
    <row r="201" spans="1:19" ht="16.5" customHeight="1" x14ac:dyDescent="0.3">
      <c r="A201" s="251" t="b">
        <v>1</v>
      </c>
      <c r="B201" s="252" t="s">
        <v>1024</v>
      </c>
      <c r="C201" s="251">
        <v>249</v>
      </c>
      <c r="D201" s="245">
        <f t="shared" si="28"/>
        <v>24388</v>
      </c>
      <c r="E201" s="253">
        <f t="shared" si="29"/>
        <v>1219</v>
      </c>
      <c r="F201" s="241">
        <v>0</v>
      </c>
      <c r="G201" s="242">
        <f t="shared" si="23"/>
        <v>3120.3808940826384</v>
      </c>
      <c r="H201" s="253">
        <v>1</v>
      </c>
      <c r="I201" s="254">
        <f t="shared" si="26"/>
        <v>20.439939648136775</v>
      </c>
      <c r="J201" s="254">
        <v>2.638000000000007</v>
      </c>
      <c r="K201" s="254">
        <f t="shared" si="27"/>
        <v>0.35080140327153697</v>
      </c>
      <c r="L201" s="241">
        <v>0</v>
      </c>
      <c r="M201" s="242">
        <f t="shared" si="24"/>
        <v>8391.6315417398146</v>
      </c>
      <c r="N201" s="254">
        <v>1.1399999999999899</v>
      </c>
      <c r="O201" s="254">
        <v>105.4</v>
      </c>
      <c r="P201" s="254">
        <v>4.8999999999999897</v>
      </c>
      <c r="Q201" s="254">
        <v>1.5</v>
      </c>
      <c r="R201" s="241">
        <v>0</v>
      </c>
      <c r="S201" s="84">
        <v>1</v>
      </c>
    </row>
    <row r="202" spans="1:19" ht="16.5" customHeight="1" x14ac:dyDescent="0.3">
      <c r="A202" s="251" t="b">
        <v>1</v>
      </c>
      <c r="B202" s="252" t="s">
        <v>1025</v>
      </c>
      <c r="C202" s="251">
        <v>250</v>
      </c>
      <c r="D202" s="245">
        <f t="shared" si="28"/>
        <v>25119</v>
      </c>
      <c r="E202" s="253">
        <f t="shared" si="29"/>
        <v>1255</v>
      </c>
      <c r="F202" s="241">
        <v>0</v>
      </c>
      <c r="G202" s="242">
        <f t="shared" si="23"/>
        <v>3276.3999387867707</v>
      </c>
      <c r="H202" s="253">
        <v>1</v>
      </c>
      <c r="I202" s="254">
        <f t="shared" si="26"/>
        <v>20.595957707471005</v>
      </c>
      <c r="J202" s="254">
        <v>2.638000000000007</v>
      </c>
      <c r="K202" s="254">
        <f t="shared" si="27"/>
        <v>0.35679800245906063</v>
      </c>
      <c r="L202" s="241">
        <v>0</v>
      </c>
      <c r="M202" s="242">
        <f t="shared" si="24"/>
        <v>8811.2131188268049</v>
      </c>
      <c r="N202" s="254">
        <v>1.1399999999999899</v>
      </c>
      <c r="O202" s="254">
        <v>105.4</v>
      </c>
      <c r="P202" s="254">
        <v>4.8999999999999897</v>
      </c>
      <c r="Q202" s="254">
        <v>1.5</v>
      </c>
      <c r="R202" s="241">
        <v>0</v>
      </c>
      <c r="S202" s="84">
        <v>1</v>
      </c>
    </row>
    <row r="203" spans="1:19" ht="16.5" customHeight="1" x14ac:dyDescent="0.3">
      <c r="A203" s="251" t="b">
        <v>1</v>
      </c>
      <c r="B203" s="252" t="s">
        <v>1026</v>
      </c>
      <c r="C203" s="251">
        <v>251</v>
      </c>
      <c r="D203" s="245">
        <f t="shared" si="28"/>
        <v>25872</v>
      </c>
      <c r="E203" s="253">
        <f t="shared" si="29"/>
        <v>1293</v>
      </c>
      <c r="F203" s="241">
        <v>0</v>
      </c>
      <c r="G203" s="242">
        <f t="shared" si="23"/>
        <v>3440.2199357261093</v>
      </c>
      <c r="H203" s="253">
        <v>1</v>
      </c>
      <c r="I203" s="254">
        <f t="shared" si="26"/>
        <v>20.75316665265213</v>
      </c>
      <c r="J203" s="254">
        <v>2.638000000000007</v>
      </c>
      <c r="K203" s="254">
        <f t="shared" si="27"/>
        <v>0.36289710751309578</v>
      </c>
      <c r="L203" s="241">
        <v>0</v>
      </c>
      <c r="M203" s="242">
        <f t="shared" si="24"/>
        <v>9251.7737747681458</v>
      </c>
      <c r="N203" s="254">
        <v>1.1399999999999899</v>
      </c>
      <c r="O203" s="254">
        <v>105.4</v>
      </c>
      <c r="P203" s="254">
        <v>4.8999999999999897</v>
      </c>
      <c r="Q203" s="254">
        <v>1.5</v>
      </c>
      <c r="R203" s="241">
        <v>0</v>
      </c>
      <c r="S203" s="84">
        <v>1</v>
      </c>
    </row>
    <row r="204" spans="1:19" ht="16.5" customHeight="1" x14ac:dyDescent="0.3">
      <c r="A204" s="251" t="b">
        <v>1</v>
      </c>
      <c r="B204" s="252" t="s">
        <v>1027</v>
      </c>
      <c r="C204" s="251">
        <v>252</v>
      </c>
      <c r="D204" s="245">
        <f t="shared" si="28"/>
        <v>26648</v>
      </c>
      <c r="E204" s="253">
        <f t="shared" si="29"/>
        <v>1332</v>
      </c>
      <c r="F204" s="241">
        <v>0</v>
      </c>
      <c r="G204" s="242">
        <f t="shared" si="23"/>
        <v>3612.2309325124147</v>
      </c>
      <c r="H204" s="253">
        <v>1</v>
      </c>
      <c r="I204" s="254">
        <f t="shared" si="26"/>
        <v>20.911575573711822</v>
      </c>
      <c r="J204" s="254">
        <v>2.638000000000007</v>
      </c>
      <c r="K204" s="254">
        <f t="shared" si="27"/>
        <v>0.3691004706689246</v>
      </c>
      <c r="L204" s="241">
        <v>0</v>
      </c>
      <c r="M204" s="242">
        <f t="shared" si="24"/>
        <v>9714.3624635065535</v>
      </c>
      <c r="N204" s="254">
        <v>1.1399999999999899</v>
      </c>
      <c r="O204" s="254">
        <v>105.4</v>
      </c>
      <c r="P204" s="254">
        <v>4.8999999999999897</v>
      </c>
      <c r="Q204" s="254">
        <v>1.5</v>
      </c>
      <c r="R204" s="241">
        <v>0</v>
      </c>
      <c r="S204" s="84">
        <v>1</v>
      </c>
    </row>
    <row r="205" spans="1:19" ht="16.5" customHeight="1" x14ac:dyDescent="0.3">
      <c r="A205" s="251" t="b">
        <v>1</v>
      </c>
      <c r="B205" s="252" t="s">
        <v>1028</v>
      </c>
      <c r="C205" s="251">
        <v>253</v>
      </c>
      <c r="D205" s="245">
        <f t="shared" si="28"/>
        <v>27447</v>
      </c>
      <c r="E205" s="253">
        <f t="shared" si="29"/>
        <v>1372</v>
      </c>
      <c r="F205" s="241">
        <v>0</v>
      </c>
      <c r="G205" s="242">
        <f t="shared" si="23"/>
        <v>3792.8424791380357</v>
      </c>
      <c r="H205" s="253">
        <v>1</v>
      </c>
      <c r="I205" s="254">
        <f t="shared" si="26"/>
        <v>21.071193630065963</v>
      </c>
      <c r="J205" s="254">
        <v>2.638000000000007</v>
      </c>
      <c r="K205" s="254">
        <f t="shared" si="27"/>
        <v>0.37540987411453919</v>
      </c>
      <c r="L205" s="241">
        <v>0</v>
      </c>
      <c r="M205" s="242">
        <f t="shared" si="24"/>
        <v>10200.080586681881</v>
      </c>
      <c r="N205" s="254">
        <v>1.1399999999999899</v>
      </c>
      <c r="O205" s="254">
        <v>105.4</v>
      </c>
      <c r="P205" s="254">
        <v>4.8999999999999897</v>
      </c>
      <c r="Q205" s="254">
        <v>1.5</v>
      </c>
      <c r="R205" s="241">
        <v>0</v>
      </c>
      <c r="S205" s="84">
        <v>1</v>
      </c>
    </row>
    <row r="206" spans="1:19" ht="16.5" customHeight="1" x14ac:dyDescent="0.3">
      <c r="A206" s="251" t="b">
        <v>1</v>
      </c>
      <c r="B206" s="252" t="s">
        <v>1029</v>
      </c>
      <c r="C206" s="251">
        <v>254</v>
      </c>
      <c r="D206" s="245">
        <f t="shared" si="28"/>
        <v>28270</v>
      </c>
      <c r="E206" s="253">
        <f t="shared" si="29"/>
        <v>1413</v>
      </c>
      <c r="F206" s="241">
        <v>0</v>
      </c>
      <c r="G206" s="242">
        <f t="shared" si="23"/>
        <v>3982.4846030949375</v>
      </c>
      <c r="H206" s="253">
        <v>1</v>
      </c>
      <c r="I206" s="254">
        <f t="shared" si="26"/>
        <v>21.232030051044255</v>
      </c>
      <c r="J206" s="254">
        <v>2.638000000000007</v>
      </c>
      <c r="K206" s="254">
        <f t="shared" si="27"/>
        <v>0.3818271305026531</v>
      </c>
      <c r="L206" s="241">
        <v>0</v>
      </c>
      <c r="M206" s="242">
        <f t="shared" si="24"/>
        <v>10710.084616015976</v>
      </c>
      <c r="N206" s="254">
        <v>1.1399999999999899</v>
      </c>
      <c r="O206" s="254">
        <v>105.4</v>
      </c>
      <c r="P206" s="254">
        <v>4.8999999999999897</v>
      </c>
      <c r="Q206" s="254">
        <v>1.5</v>
      </c>
      <c r="R206" s="241">
        <v>0</v>
      </c>
      <c r="S206" s="84">
        <v>1</v>
      </c>
    </row>
    <row r="207" spans="1:19" ht="16.5" customHeight="1" x14ac:dyDescent="0.3">
      <c r="A207" s="251" t="b">
        <v>1</v>
      </c>
      <c r="B207" s="252" t="s">
        <v>1030</v>
      </c>
      <c r="C207" s="251">
        <v>255</v>
      </c>
      <c r="D207" s="245">
        <f t="shared" si="28"/>
        <v>29118</v>
      </c>
      <c r="E207" s="253">
        <f t="shared" si="29"/>
        <v>1455</v>
      </c>
      <c r="F207" s="241">
        <v>0</v>
      </c>
      <c r="G207" s="242">
        <f t="shared" si="23"/>
        <v>4181.6088332496847</v>
      </c>
      <c r="H207" s="253">
        <v>1</v>
      </c>
      <c r="I207" s="254">
        <f t="shared" si="26"/>
        <v>21.394094136423877</v>
      </c>
      <c r="J207" s="254">
        <v>2.638000000000007</v>
      </c>
      <c r="K207" s="254">
        <f t="shared" si="27"/>
        <v>0.38835408347146544</v>
      </c>
      <c r="L207" s="241">
        <v>0</v>
      </c>
      <c r="M207" s="242">
        <f t="shared" si="24"/>
        <v>11245.588846816776</v>
      </c>
      <c r="N207" s="254">
        <v>1.1399999999999899</v>
      </c>
      <c r="O207" s="254">
        <v>105.4</v>
      </c>
      <c r="P207" s="254">
        <v>4.8999999999999897</v>
      </c>
      <c r="Q207" s="254">
        <v>1.5</v>
      </c>
      <c r="R207" s="241">
        <v>0</v>
      </c>
      <c r="S207" s="84">
        <v>1</v>
      </c>
    </row>
    <row r="208" spans="1:19" ht="16.5" customHeight="1" x14ac:dyDescent="0.3">
      <c r="A208" s="251" t="b">
        <v>1</v>
      </c>
      <c r="B208" s="252" t="s">
        <v>1031</v>
      </c>
      <c r="C208" s="251">
        <v>256</v>
      </c>
      <c r="D208" s="245">
        <f t="shared" si="28"/>
        <v>29991</v>
      </c>
      <c r="E208" s="253">
        <f t="shared" si="29"/>
        <v>1499</v>
      </c>
      <c r="F208" s="241">
        <v>0</v>
      </c>
      <c r="G208" s="242">
        <f t="shared" si="23"/>
        <v>4390.6892749121689</v>
      </c>
      <c r="H208" s="253">
        <v>1</v>
      </c>
      <c r="I208" s="254">
        <f t="shared" si="26"/>
        <v>21.557395256967201</v>
      </c>
      <c r="J208" s="254">
        <v>2.638000000000007</v>
      </c>
      <c r="K208" s="254">
        <f t="shared" si="27"/>
        <v>0.39499260817432663</v>
      </c>
      <c r="L208" s="241">
        <v>0</v>
      </c>
      <c r="M208" s="242">
        <f t="shared" si="24"/>
        <v>11807.868289157615</v>
      </c>
      <c r="N208" s="254">
        <v>1.1399999999999899</v>
      </c>
      <c r="O208" s="254">
        <v>105.4</v>
      </c>
      <c r="P208" s="254">
        <v>4.8999999999999897</v>
      </c>
      <c r="Q208" s="254">
        <v>1.5</v>
      </c>
      <c r="R208" s="241">
        <v>0</v>
      </c>
      <c r="S208" s="84">
        <v>1</v>
      </c>
    </row>
    <row r="209" spans="1:19" ht="16.5" customHeight="1" x14ac:dyDescent="0.3">
      <c r="A209" s="251" t="b">
        <v>1</v>
      </c>
      <c r="B209" s="252" t="s">
        <v>1032</v>
      </c>
      <c r="C209" s="251">
        <v>257</v>
      </c>
      <c r="D209" s="245">
        <f t="shared" si="28"/>
        <v>30890</v>
      </c>
      <c r="E209" s="253">
        <f t="shared" si="29"/>
        <v>1544</v>
      </c>
      <c r="F209" s="241">
        <v>0</v>
      </c>
      <c r="G209" s="242">
        <f t="shared" si="23"/>
        <v>4610.2237386577772</v>
      </c>
      <c r="H209" s="253">
        <v>1</v>
      </c>
      <c r="I209" s="254">
        <f t="shared" si="26"/>
        <v>21.721942854963633</v>
      </c>
      <c r="J209" s="254">
        <v>2.638000000000007</v>
      </c>
      <c r="K209" s="254">
        <f t="shared" si="27"/>
        <v>0.40174461181845855</v>
      </c>
      <c r="L209" s="241">
        <v>0</v>
      </c>
      <c r="M209" s="242">
        <f t="shared" si="24"/>
        <v>12398.261703615497</v>
      </c>
      <c r="N209" s="254">
        <v>1.1399999999999899</v>
      </c>
      <c r="O209" s="254">
        <v>105.4</v>
      </c>
      <c r="P209" s="254">
        <v>4.8999999999999897</v>
      </c>
      <c r="Q209" s="254">
        <v>1.5</v>
      </c>
      <c r="R209" s="241">
        <v>0</v>
      </c>
      <c r="S209" s="84">
        <v>1</v>
      </c>
    </row>
    <row r="210" spans="1:19" ht="16.5" customHeight="1" x14ac:dyDescent="0.3">
      <c r="A210" s="251" t="b">
        <v>1</v>
      </c>
      <c r="B210" s="252" t="s">
        <v>1033</v>
      </c>
      <c r="C210" s="251">
        <v>258</v>
      </c>
      <c r="D210" s="245">
        <f t="shared" si="28"/>
        <v>31816</v>
      </c>
      <c r="E210" s="253">
        <f t="shared" si="29"/>
        <v>1590</v>
      </c>
      <c r="F210" s="241">
        <v>0</v>
      </c>
      <c r="G210" s="242">
        <f t="shared" si="23"/>
        <v>4840.7349255906665</v>
      </c>
      <c r="H210" s="253">
        <v>1</v>
      </c>
      <c r="I210" s="254">
        <f t="shared" si="26"/>
        <v>21.887746444775569</v>
      </c>
      <c r="J210" s="254">
        <v>2.638000000000007</v>
      </c>
      <c r="K210" s="254">
        <f t="shared" si="27"/>
        <v>0.40861203421288328</v>
      </c>
      <c r="L210" s="241">
        <v>0</v>
      </c>
      <c r="M210" s="242">
        <f t="shared" si="24"/>
        <v>13018.174788796272</v>
      </c>
      <c r="N210" s="254">
        <v>1.1399999999999899</v>
      </c>
      <c r="O210" s="254">
        <v>105.4</v>
      </c>
      <c r="P210" s="254">
        <v>4.8999999999999897</v>
      </c>
      <c r="Q210" s="254">
        <v>1.5</v>
      </c>
      <c r="R210" s="241">
        <v>0</v>
      </c>
      <c r="S210" s="84">
        <v>1</v>
      </c>
    </row>
    <row r="211" spans="1:19" ht="16.5" customHeight="1" x14ac:dyDescent="0.3">
      <c r="A211" s="251" t="b">
        <v>1</v>
      </c>
      <c r="B211" s="252" t="s">
        <v>1034</v>
      </c>
      <c r="C211" s="251">
        <v>259</v>
      </c>
      <c r="D211" s="245">
        <f t="shared" si="28"/>
        <v>32770</v>
      </c>
      <c r="E211" s="253">
        <f t="shared" si="29"/>
        <v>1638</v>
      </c>
      <c r="F211" s="241">
        <v>0</v>
      </c>
      <c r="G211" s="242">
        <f t="shared" si="23"/>
        <v>5082.7716718702004</v>
      </c>
      <c r="H211" s="253">
        <v>1</v>
      </c>
      <c r="I211" s="254">
        <f t="shared" si="26"/>
        <v>22.054815613388541</v>
      </c>
      <c r="J211" s="254">
        <v>2.638000000000007</v>
      </c>
      <c r="K211" s="254">
        <f t="shared" si="27"/>
        <v>0.4155968483257183</v>
      </c>
      <c r="L211" s="241">
        <v>0</v>
      </c>
      <c r="M211" s="242">
        <f t="shared" si="24"/>
        <v>13669.083528236086</v>
      </c>
      <c r="N211" s="254">
        <v>1.1399999999999899</v>
      </c>
      <c r="O211" s="254">
        <v>105.4</v>
      </c>
      <c r="P211" s="254">
        <v>4.8999999999999897</v>
      </c>
      <c r="Q211" s="254">
        <v>1.5</v>
      </c>
      <c r="R211" s="241">
        <v>0</v>
      </c>
      <c r="S211" s="84">
        <v>1</v>
      </c>
    </row>
    <row r="212" spans="1:19" ht="16.5" customHeight="1" x14ac:dyDescent="0.3">
      <c r="A212" s="251" t="b">
        <v>1</v>
      </c>
      <c r="B212" s="252" t="s">
        <v>1035</v>
      </c>
      <c r="C212" s="251">
        <v>260</v>
      </c>
      <c r="D212" s="245">
        <f t="shared" si="28"/>
        <v>33753</v>
      </c>
      <c r="E212" s="253">
        <f t="shared" si="29"/>
        <v>1687</v>
      </c>
      <c r="F212" s="241">
        <v>0</v>
      </c>
      <c r="G212" s="242">
        <f t="shared" si="23"/>
        <v>5336.9102554637102</v>
      </c>
      <c r="H212" s="253">
        <v>1</v>
      </c>
      <c r="I212" s="254">
        <f t="shared" si="26"/>
        <v>22.223160020965537</v>
      </c>
      <c r="J212" s="254">
        <v>2.638000000000007</v>
      </c>
      <c r="K212" s="254">
        <f t="shared" si="27"/>
        <v>0.42270106085099812</v>
      </c>
      <c r="L212" s="241">
        <v>0</v>
      </c>
      <c r="M212" s="242">
        <f t="shared" si="24"/>
        <v>14352.537704647892</v>
      </c>
      <c r="N212" s="254">
        <v>1.1399999999999899</v>
      </c>
      <c r="O212" s="254">
        <v>105.4</v>
      </c>
      <c r="P212" s="254">
        <v>4.8999999999999897</v>
      </c>
      <c r="Q212" s="254">
        <v>1.5</v>
      </c>
      <c r="R212" s="241">
        <v>0</v>
      </c>
      <c r="S212" s="84">
        <v>1</v>
      </c>
    </row>
    <row r="213" spans="1:19" ht="16.5" customHeight="1" x14ac:dyDescent="0.3">
      <c r="A213" s="251" t="b">
        <v>1</v>
      </c>
      <c r="B213" s="252" t="s">
        <v>1036</v>
      </c>
      <c r="C213" s="251">
        <v>261</v>
      </c>
      <c r="D213" s="245">
        <f t="shared" si="28"/>
        <v>34765</v>
      </c>
      <c r="E213" s="253">
        <f t="shared" si="29"/>
        <v>1738</v>
      </c>
      <c r="F213" s="241">
        <v>0</v>
      </c>
      <c r="G213" s="242">
        <f t="shared" si="23"/>
        <v>5603.7557682368961</v>
      </c>
      <c r="H213" s="253">
        <v>1</v>
      </c>
      <c r="I213" s="254">
        <f t="shared" si="26"/>
        <v>22.392789401405565</v>
      </c>
      <c r="J213" s="254">
        <v>2.638000000000007</v>
      </c>
      <c r="K213" s="254">
        <f t="shared" si="27"/>
        <v>0.42992671278518507</v>
      </c>
      <c r="L213" s="241">
        <v>0</v>
      </c>
      <c r="M213" s="242">
        <f t="shared" si="24"/>
        <v>15070.164589880287</v>
      </c>
      <c r="N213" s="254">
        <v>1.1399999999999899</v>
      </c>
      <c r="O213" s="254">
        <v>105.4</v>
      </c>
      <c r="P213" s="254">
        <v>4.8999999999999897</v>
      </c>
      <c r="Q213" s="254">
        <v>1.5</v>
      </c>
      <c r="R213" s="241">
        <v>0</v>
      </c>
      <c r="S213" s="84">
        <v>1</v>
      </c>
    </row>
    <row r="214" spans="1:19" ht="16.5" customHeight="1" x14ac:dyDescent="0.3">
      <c r="A214" s="251" t="b">
        <v>1</v>
      </c>
      <c r="B214" s="252" t="s">
        <v>1037</v>
      </c>
      <c r="C214" s="251">
        <v>262</v>
      </c>
      <c r="D214" s="245">
        <f t="shared" si="28"/>
        <v>35807</v>
      </c>
      <c r="E214" s="253">
        <f t="shared" si="29"/>
        <v>1790</v>
      </c>
      <c r="F214" s="241">
        <v>0</v>
      </c>
      <c r="G214" s="242">
        <f t="shared" si="23"/>
        <v>5883.9435566487409</v>
      </c>
      <c r="H214" s="253">
        <v>1</v>
      </c>
      <c r="I214" s="254">
        <f t="shared" si="26"/>
        <v>22.563713562906493</v>
      </c>
      <c r="J214" s="254">
        <v>2.638000000000007</v>
      </c>
      <c r="K214" s="254">
        <f t="shared" si="27"/>
        <v>0.43727588001353501</v>
      </c>
      <c r="L214" s="241">
        <v>0</v>
      </c>
      <c r="M214" s="242">
        <f t="shared" si="24"/>
        <v>15823.672819374302</v>
      </c>
      <c r="N214" s="254">
        <v>1.1399999999999899</v>
      </c>
      <c r="O214" s="254">
        <v>105.4</v>
      </c>
      <c r="P214" s="254">
        <v>4.8999999999999897</v>
      </c>
      <c r="Q214" s="254">
        <v>1.5</v>
      </c>
      <c r="R214" s="241">
        <v>0</v>
      </c>
      <c r="S214" s="84">
        <v>1</v>
      </c>
    </row>
    <row r="215" spans="1:19" ht="16.5" customHeight="1" x14ac:dyDescent="0.3">
      <c r="A215" s="251" t="b">
        <v>1</v>
      </c>
      <c r="B215" s="252" t="s">
        <v>1038</v>
      </c>
      <c r="C215" s="251">
        <v>263</v>
      </c>
      <c r="D215" s="245">
        <f t="shared" si="28"/>
        <v>36881</v>
      </c>
      <c r="E215" s="253">
        <f t="shared" si="29"/>
        <v>1844</v>
      </c>
      <c r="F215" s="241">
        <v>0</v>
      </c>
      <c r="G215" s="242">
        <f t="shared" si="23"/>
        <v>6178.1407344811778</v>
      </c>
      <c r="H215" s="253">
        <v>1</v>
      </c>
      <c r="I215" s="254">
        <f t="shared" si="26"/>
        <v>22.735942388532159</v>
      </c>
      <c r="J215" s="254">
        <v>2.638000000000007</v>
      </c>
      <c r="K215" s="254">
        <f t="shared" si="27"/>
        <v>0.44475067390648637</v>
      </c>
      <c r="L215" s="241">
        <v>0</v>
      </c>
      <c r="M215" s="242">
        <f t="shared" si="24"/>
        <v>16614.856460343017</v>
      </c>
      <c r="N215" s="254">
        <v>1.1399999999999899</v>
      </c>
      <c r="O215" s="254">
        <v>105.4</v>
      </c>
      <c r="P215" s="254">
        <v>4.8999999999999897</v>
      </c>
      <c r="Q215" s="254">
        <v>1.5</v>
      </c>
      <c r="R215" s="241">
        <v>0</v>
      </c>
      <c r="S215" s="84">
        <v>1</v>
      </c>
    </row>
    <row r="216" spans="1:19" ht="16.5" customHeight="1" x14ac:dyDescent="0.3">
      <c r="A216" s="251" t="b">
        <v>1</v>
      </c>
      <c r="B216" s="252" t="s">
        <v>1039</v>
      </c>
      <c r="C216" s="251">
        <v>264</v>
      </c>
      <c r="D216" s="245">
        <f t="shared" si="28"/>
        <v>37987</v>
      </c>
      <c r="E216" s="253">
        <f t="shared" si="29"/>
        <v>1899</v>
      </c>
      <c r="F216" s="241">
        <v>0</v>
      </c>
      <c r="G216" s="242">
        <f t="shared" si="23"/>
        <v>6487.047771205237</v>
      </c>
      <c r="H216" s="253">
        <v>1</v>
      </c>
      <c r="I216" s="254">
        <f t="shared" si="26"/>
        <v>22.909485836783826</v>
      </c>
      <c r="J216" s="254">
        <v>2.638000000000007</v>
      </c>
      <c r="K216" s="254">
        <f t="shared" si="27"/>
        <v>0.45235324192624382</v>
      </c>
      <c r="L216" s="241">
        <v>0</v>
      </c>
      <c r="M216" s="242">
        <f t="shared" si="24"/>
        <v>17445.599283360167</v>
      </c>
      <c r="N216" s="254">
        <v>1.1399999999999899</v>
      </c>
      <c r="O216" s="254">
        <v>105.4</v>
      </c>
      <c r="P216" s="254">
        <v>4.8999999999999897</v>
      </c>
      <c r="Q216" s="254">
        <v>1.5</v>
      </c>
      <c r="R216" s="241">
        <v>0</v>
      </c>
      <c r="S216" s="84">
        <v>1</v>
      </c>
    </row>
    <row r="217" spans="1:19" ht="16.5" customHeight="1" x14ac:dyDescent="0.3">
      <c r="A217" s="251" t="b">
        <v>1</v>
      </c>
      <c r="B217" s="252" t="s">
        <v>1040</v>
      </c>
      <c r="C217" s="251">
        <v>265</v>
      </c>
      <c r="D217" s="245">
        <f t="shared" si="28"/>
        <v>39126</v>
      </c>
      <c r="E217" s="253">
        <f t="shared" si="29"/>
        <v>1956</v>
      </c>
      <c r="F217" s="241">
        <v>0</v>
      </c>
      <c r="G217" s="242">
        <f t="shared" si="23"/>
        <v>6811.4001597654988</v>
      </c>
      <c r="H217" s="253">
        <v>1</v>
      </c>
      <c r="I217" s="254">
        <f t="shared" si="26"/>
        <v>23.084353942175998</v>
      </c>
      <c r="J217" s="254">
        <v>2.638000000000007</v>
      </c>
      <c r="K217" s="254">
        <f t="shared" si="27"/>
        <v>0.46008576824373099</v>
      </c>
      <c r="L217" s="241">
        <v>0</v>
      </c>
      <c r="M217" s="242">
        <f t="shared" si="24"/>
        <v>18317.879247528177</v>
      </c>
      <c r="N217" s="254">
        <v>1.1399999999999899</v>
      </c>
      <c r="O217" s="254">
        <v>105.4</v>
      </c>
      <c r="P217" s="254">
        <v>4.8999999999999897</v>
      </c>
      <c r="Q217" s="254">
        <v>1.5</v>
      </c>
      <c r="R217" s="241">
        <v>0</v>
      </c>
      <c r="S217" s="84">
        <v>1</v>
      </c>
    </row>
    <row r="218" spans="1:19" ht="16.5" customHeight="1" x14ac:dyDescent="0.3">
      <c r="A218" s="251" t="b">
        <v>1</v>
      </c>
      <c r="B218" s="252" t="s">
        <v>1041</v>
      </c>
      <c r="C218" s="251">
        <v>266</v>
      </c>
      <c r="D218" s="245">
        <f t="shared" si="28"/>
        <v>40299</v>
      </c>
      <c r="E218" s="253">
        <f t="shared" si="29"/>
        <v>2014</v>
      </c>
      <c r="F218" s="241">
        <v>0</v>
      </c>
      <c r="G218" s="242">
        <f t="shared" ref="G218" si="30">G217*I$1</f>
        <v>7151.9701677537741</v>
      </c>
      <c r="H218" s="253">
        <v>1</v>
      </c>
      <c r="I218" s="254">
        <f t="shared" si="26"/>
        <v>23.260556815816628</v>
      </c>
      <c r="J218" s="254">
        <v>2.638000000000007</v>
      </c>
      <c r="K218" s="254">
        <f t="shared" si="27"/>
        <v>0.46795047436608928</v>
      </c>
      <c r="L218" s="241">
        <v>0</v>
      </c>
      <c r="M218" s="242">
        <f t="shared" ref="M218" si="31">M217*M$1</f>
        <v>19233.773209904586</v>
      </c>
      <c r="N218" s="254">
        <v>1.1399999999999899</v>
      </c>
      <c r="O218" s="254">
        <v>105.4</v>
      </c>
      <c r="P218" s="254">
        <v>4.8999999999999897</v>
      </c>
      <c r="Q218" s="254">
        <v>1.5</v>
      </c>
      <c r="R218" s="241">
        <v>0</v>
      </c>
      <c r="S218" s="84">
        <v>1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24"/>
  <sheetViews>
    <sheetView workbookViewId="0">
      <pane xSplit="10" ySplit="5" topLeftCell="K381" activePane="bottomRight" state="frozen"/>
      <selection pane="topRight" activeCell="E1" sqref="E1"/>
      <selection pane="bottomLeft" activeCell="A6" sqref="A6"/>
      <selection pane="bottomRight" activeCell="C336" sqref="C336"/>
    </sheetView>
  </sheetViews>
  <sheetFormatPr defaultColWidth="9" defaultRowHeight="16.5" customHeight="1" x14ac:dyDescent="0.3"/>
  <cols>
    <col min="1" max="1" width="8.625" style="39" bestFit="1" customWidth="1"/>
    <col min="2" max="2" width="46.375" style="64" bestFit="1" customWidth="1"/>
    <col min="3" max="3" width="12.875" style="64" bestFit="1" customWidth="1"/>
    <col min="4" max="4" width="15.5" style="64" bestFit="1" customWidth="1"/>
    <col min="5" max="5" width="11.125" style="64" bestFit="1" customWidth="1"/>
    <col min="6" max="7" width="14" style="64" bestFit="1" customWidth="1"/>
    <col min="8" max="8" width="9.125" style="64" bestFit="1" customWidth="1"/>
    <col min="9" max="9" width="23.25" style="64" bestFit="1" customWidth="1"/>
    <col min="10" max="10" width="13.75" style="64" bestFit="1" customWidth="1"/>
    <col min="11" max="11" width="17.25" style="64" bestFit="1" customWidth="1"/>
    <col min="12" max="12" width="16.25" style="64" bestFit="1" customWidth="1"/>
    <col min="13" max="13" width="13.125" style="64" bestFit="1" customWidth="1"/>
    <col min="14" max="14" width="9.5" style="64" bestFit="1" customWidth="1"/>
    <col min="15" max="15" width="9.625" style="64" bestFit="1" customWidth="1"/>
    <col min="16" max="16" width="8.5" style="64" bestFit="1" customWidth="1"/>
    <col min="17" max="17" width="17.875" style="64" bestFit="1" customWidth="1"/>
    <col min="18" max="18" width="9" style="64"/>
    <col min="19" max="19" width="16.125" style="64" bestFit="1" customWidth="1"/>
    <col min="20" max="20" width="18" style="64" bestFit="1" customWidth="1"/>
    <col min="21" max="21" width="29.25" style="64" bestFit="1" customWidth="1"/>
    <col min="22" max="16384" width="9" style="39"/>
  </cols>
  <sheetData>
    <row r="1" spans="1:21" ht="16.5" customHeight="1" x14ac:dyDescent="0.3">
      <c r="A1" s="255" t="s">
        <v>1043</v>
      </c>
      <c r="B1" s="35" t="s">
        <v>1043</v>
      </c>
      <c r="C1" s="256"/>
      <c r="D1" s="256"/>
      <c r="E1" s="256"/>
      <c r="F1" s="256"/>
      <c r="G1" s="256"/>
      <c r="H1" s="256"/>
      <c r="I1" s="256"/>
      <c r="J1" s="256"/>
      <c r="K1" s="257"/>
      <c r="L1" s="257"/>
      <c r="M1" s="124"/>
      <c r="N1" s="256"/>
      <c r="O1" s="256"/>
      <c r="P1" s="256"/>
      <c r="Q1" s="256"/>
      <c r="R1" s="256"/>
      <c r="S1" s="256"/>
      <c r="T1" s="256"/>
      <c r="U1" s="256"/>
    </row>
    <row r="2" spans="1:21" ht="16.5" customHeight="1" x14ac:dyDescent="0.3">
      <c r="A2" s="258" t="s">
        <v>318</v>
      </c>
      <c r="B2" s="258" t="s">
        <v>318</v>
      </c>
      <c r="C2" s="258" t="s">
        <v>318</v>
      </c>
      <c r="D2" s="258" t="s">
        <v>318</v>
      </c>
      <c r="E2" s="258" t="s">
        <v>318</v>
      </c>
      <c r="F2" s="258" t="s">
        <v>318</v>
      </c>
      <c r="G2" s="258" t="s">
        <v>318</v>
      </c>
      <c r="H2" s="258" t="s">
        <v>318</v>
      </c>
      <c r="I2" s="258" t="s">
        <v>318</v>
      </c>
      <c r="J2" s="258" t="s">
        <v>318</v>
      </c>
      <c r="K2" s="258" t="s">
        <v>318</v>
      </c>
      <c r="L2" s="258" t="s">
        <v>318</v>
      </c>
      <c r="M2" s="258" t="s">
        <v>318</v>
      </c>
      <c r="N2" s="258" t="s">
        <v>318</v>
      </c>
      <c r="O2" s="258" t="s">
        <v>318</v>
      </c>
      <c r="P2" s="258" t="s">
        <v>318</v>
      </c>
      <c r="Q2" s="258" t="s">
        <v>318</v>
      </c>
      <c r="R2" s="258" t="s">
        <v>318</v>
      </c>
      <c r="S2" s="258" t="s">
        <v>318</v>
      </c>
      <c r="T2" s="258" t="s">
        <v>318</v>
      </c>
      <c r="U2" s="258" t="s">
        <v>318</v>
      </c>
    </row>
    <row r="3" spans="1:21" ht="16.5" customHeight="1" x14ac:dyDescent="0.3">
      <c r="A3" s="225" t="s">
        <v>23</v>
      </c>
      <c r="B3" s="225" t="s">
        <v>23</v>
      </c>
      <c r="C3" s="225" t="s">
        <v>334</v>
      </c>
      <c r="D3" s="225" t="s">
        <v>334</v>
      </c>
      <c r="E3" s="225" t="s">
        <v>334</v>
      </c>
      <c r="F3" s="225" t="s">
        <v>334</v>
      </c>
      <c r="G3" s="225" t="s">
        <v>334</v>
      </c>
      <c r="H3" s="225" t="s">
        <v>334</v>
      </c>
      <c r="I3" s="225" t="s">
        <v>334</v>
      </c>
      <c r="J3" s="225" t="s">
        <v>334</v>
      </c>
      <c r="K3" s="225" t="s">
        <v>334</v>
      </c>
      <c r="L3" s="225" t="s">
        <v>334</v>
      </c>
      <c r="M3" s="225" t="s">
        <v>334</v>
      </c>
      <c r="N3" s="225" t="s">
        <v>334</v>
      </c>
      <c r="O3" s="225" t="s">
        <v>334</v>
      </c>
      <c r="P3" s="225" t="s">
        <v>334</v>
      </c>
      <c r="Q3" s="225" t="s">
        <v>334</v>
      </c>
      <c r="R3" s="225" t="s">
        <v>334</v>
      </c>
      <c r="S3" s="225" t="s">
        <v>334</v>
      </c>
      <c r="T3" s="225" t="s">
        <v>334</v>
      </c>
      <c r="U3" s="225" t="s">
        <v>334</v>
      </c>
    </row>
    <row r="4" spans="1:21" ht="40.5" customHeight="1" x14ac:dyDescent="0.3">
      <c r="A4" s="259" t="s">
        <v>85</v>
      </c>
      <c r="B4" s="259" t="s">
        <v>86</v>
      </c>
      <c r="C4" s="259" t="s">
        <v>335</v>
      </c>
      <c r="D4" s="259" t="s">
        <v>335</v>
      </c>
      <c r="E4" s="259" t="s">
        <v>86</v>
      </c>
      <c r="F4" s="259" t="s">
        <v>337</v>
      </c>
      <c r="G4" s="259" t="s">
        <v>337</v>
      </c>
      <c r="H4" s="259" t="s">
        <v>337</v>
      </c>
      <c r="I4" s="262" t="s">
        <v>1045</v>
      </c>
      <c r="J4" s="259" t="s">
        <v>335</v>
      </c>
      <c r="K4" s="259" t="s">
        <v>335</v>
      </c>
      <c r="L4" s="259" t="s">
        <v>335</v>
      </c>
      <c r="M4" s="260" t="s">
        <v>335</v>
      </c>
      <c r="N4" s="259" t="s">
        <v>85</v>
      </c>
      <c r="O4" s="259" t="s">
        <v>335</v>
      </c>
      <c r="P4" s="259" t="s">
        <v>335</v>
      </c>
      <c r="Q4" s="261" t="s">
        <v>1044</v>
      </c>
      <c r="R4" s="259" t="s">
        <v>85</v>
      </c>
      <c r="S4" s="259" t="s">
        <v>337</v>
      </c>
      <c r="T4" s="259" t="s">
        <v>85</v>
      </c>
      <c r="U4" s="259" t="s">
        <v>86</v>
      </c>
    </row>
    <row r="5" spans="1:21" ht="16.5" customHeight="1" x14ac:dyDescent="0.3">
      <c r="A5" s="231" t="s">
        <v>28</v>
      </c>
      <c r="B5" s="231" t="s">
        <v>29</v>
      </c>
      <c r="C5" s="231" t="s">
        <v>1049</v>
      </c>
      <c r="D5" s="263" t="s">
        <v>30</v>
      </c>
      <c r="E5" s="231" t="s">
        <v>1054</v>
      </c>
      <c r="F5" s="231" t="s">
        <v>1055</v>
      </c>
      <c r="G5" s="231" t="s">
        <v>1056</v>
      </c>
      <c r="H5" s="231" t="s">
        <v>1057</v>
      </c>
      <c r="I5" s="234" t="s">
        <v>44</v>
      </c>
      <c r="J5" s="263" t="s">
        <v>1046</v>
      </c>
      <c r="K5" s="231" t="s">
        <v>1047</v>
      </c>
      <c r="L5" s="231" t="s">
        <v>1048</v>
      </c>
      <c r="M5" s="264" t="s">
        <v>509</v>
      </c>
      <c r="N5" s="231" t="s">
        <v>1050</v>
      </c>
      <c r="O5" s="231" t="s">
        <v>1051</v>
      </c>
      <c r="P5" s="231" t="s">
        <v>1052</v>
      </c>
      <c r="Q5" s="234" t="s">
        <v>1053</v>
      </c>
      <c r="R5" s="231" t="s">
        <v>1058</v>
      </c>
      <c r="S5" s="231" t="s">
        <v>1059</v>
      </c>
      <c r="T5" s="231" t="s">
        <v>1060</v>
      </c>
      <c r="U5" s="231" t="s">
        <v>1061</v>
      </c>
    </row>
    <row r="6" spans="1:21" ht="16.5" customHeight="1" x14ac:dyDescent="0.3">
      <c r="A6" s="238" t="b">
        <v>1</v>
      </c>
      <c r="B6" s="265" t="s">
        <v>1062</v>
      </c>
      <c r="C6" s="238">
        <v>100100001</v>
      </c>
      <c r="D6" s="238">
        <v>171100001</v>
      </c>
      <c r="E6" s="237" t="s">
        <v>1064</v>
      </c>
      <c r="F6" s="238">
        <v>0.5</v>
      </c>
      <c r="G6" s="238">
        <v>0</v>
      </c>
      <c r="H6" s="238">
        <v>3</v>
      </c>
      <c r="I6" s="238" t="s">
        <v>343</v>
      </c>
      <c r="J6" s="238">
        <v>101</v>
      </c>
      <c r="K6" s="266">
        <v>3001</v>
      </c>
      <c r="L6" s="266">
        <v>-1</v>
      </c>
      <c r="M6" s="266">
        <v>-1</v>
      </c>
      <c r="N6" s="238" t="b">
        <v>1</v>
      </c>
      <c r="O6" s="238">
        <v>0</v>
      </c>
      <c r="P6" s="238">
        <v>1</v>
      </c>
      <c r="Q6" s="238" t="s">
        <v>1063</v>
      </c>
      <c r="R6" s="238" t="b">
        <v>1</v>
      </c>
      <c r="S6" s="238">
        <v>0.8</v>
      </c>
      <c r="T6" s="238" t="b">
        <v>1</v>
      </c>
      <c r="U6" s="238" t="s">
        <v>521</v>
      </c>
    </row>
    <row r="7" spans="1:21" ht="16.5" customHeight="1" x14ac:dyDescent="0.3">
      <c r="A7" s="238" t="b">
        <v>1</v>
      </c>
      <c r="B7" s="265" t="s">
        <v>1065</v>
      </c>
      <c r="C7" s="238">
        <v>100100001</v>
      </c>
      <c r="D7" s="238">
        <v>171100002</v>
      </c>
      <c r="E7" s="237" t="s">
        <v>1066</v>
      </c>
      <c r="F7" s="238">
        <v>0.5</v>
      </c>
      <c r="G7" s="238">
        <v>0</v>
      </c>
      <c r="H7" s="238">
        <v>3</v>
      </c>
      <c r="I7" s="238" t="s">
        <v>343</v>
      </c>
      <c r="J7" s="238">
        <v>101</v>
      </c>
      <c r="K7" s="266">
        <v>3002</v>
      </c>
      <c r="L7" s="266">
        <v>-1</v>
      </c>
      <c r="M7" s="266">
        <v>-1</v>
      </c>
      <c r="N7" s="238" t="b">
        <v>1</v>
      </c>
      <c r="O7" s="238">
        <v>0</v>
      </c>
      <c r="P7" s="238">
        <v>2</v>
      </c>
      <c r="Q7" s="238" t="s">
        <v>1063</v>
      </c>
      <c r="R7" s="238" t="b">
        <v>1</v>
      </c>
      <c r="S7" s="238">
        <v>0.8</v>
      </c>
      <c r="T7" s="238" t="b">
        <v>0</v>
      </c>
      <c r="U7" s="238" t="s">
        <v>521</v>
      </c>
    </row>
    <row r="8" spans="1:21" ht="16.5" customHeight="1" x14ac:dyDescent="0.3">
      <c r="A8" s="238" t="b">
        <v>1</v>
      </c>
      <c r="B8" s="265" t="s">
        <v>1067</v>
      </c>
      <c r="C8" s="238">
        <v>100100001</v>
      </c>
      <c r="D8" s="238">
        <v>171100003</v>
      </c>
      <c r="E8" s="237" t="s">
        <v>1068</v>
      </c>
      <c r="F8" s="238">
        <v>0.5</v>
      </c>
      <c r="G8" s="238">
        <v>0</v>
      </c>
      <c r="H8" s="238">
        <v>3</v>
      </c>
      <c r="I8" s="238" t="s">
        <v>343</v>
      </c>
      <c r="J8" s="238">
        <v>101</v>
      </c>
      <c r="K8" s="266">
        <v>3003</v>
      </c>
      <c r="L8" s="266">
        <v>-1</v>
      </c>
      <c r="M8" s="266">
        <v>-1</v>
      </c>
      <c r="N8" s="238" t="b">
        <v>1</v>
      </c>
      <c r="O8" s="238">
        <v>0</v>
      </c>
      <c r="P8" s="238">
        <v>3</v>
      </c>
      <c r="Q8" s="238" t="s">
        <v>1063</v>
      </c>
      <c r="R8" s="238" t="b">
        <v>1</v>
      </c>
      <c r="S8" s="238">
        <v>0.8</v>
      </c>
      <c r="T8" s="238" t="b">
        <v>0</v>
      </c>
      <c r="U8" s="238" t="s">
        <v>521</v>
      </c>
    </row>
    <row r="9" spans="1:21" ht="16.5" customHeight="1" x14ac:dyDescent="0.3">
      <c r="A9" s="238" t="b">
        <v>1</v>
      </c>
      <c r="B9" s="265" t="s">
        <v>1069</v>
      </c>
      <c r="C9" s="238">
        <v>100100001</v>
      </c>
      <c r="D9" s="238">
        <v>171100004</v>
      </c>
      <c r="E9" s="237" t="s">
        <v>1070</v>
      </c>
      <c r="F9" s="238">
        <v>0.5</v>
      </c>
      <c r="G9" s="238">
        <v>0</v>
      </c>
      <c r="H9" s="238">
        <v>3</v>
      </c>
      <c r="I9" s="238" t="s">
        <v>343</v>
      </c>
      <c r="J9" s="238">
        <v>101</v>
      </c>
      <c r="K9" s="266">
        <v>3004</v>
      </c>
      <c r="L9" s="266">
        <v>-1</v>
      </c>
      <c r="M9" s="266">
        <v>-1</v>
      </c>
      <c r="N9" s="238" t="b">
        <v>1</v>
      </c>
      <c r="O9" s="238">
        <v>0</v>
      </c>
      <c r="P9" s="238">
        <v>4</v>
      </c>
      <c r="Q9" s="238" t="s">
        <v>1063</v>
      </c>
      <c r="R9" s="238" t="b">
        <v>1</v>
      </c>
      <c r="S9" s="238">
        <v>0.8</v>
      </c>
      <c r="T9" s="238" t="b">
        <v>0</v>
      </c>
      <c r="U9" s="238" t="s">
        <v>521</v>
      </c>
    </row>
    <row r="10" spans="1:21" ht="16.5" customHeight="1" x14ac:dyDescent="0.3">
      <c r="A10" s="238" t="b">
        <v>1</v>
      </c>
      <c r="B10" s="265" t="s">
        <v>1071</v>
      </c>
      <c r="C10" s="238">
        <v>100100001</v>
      </c>
      <c r="D10" s="238">
        <v>171100005</v>
      </c>
      <c r="E10" s="237" t="s">
        <v>1072</v>
      </c>
      <c r="F10" s="238">
        <v>0.66600000000000004</v>
      </c>
      <c r="G10" s="238">
        <v>0</v>
      </c>
      <c r="H10" s="238">
        <v>3</v>
      </c>
      <c r="I10" s="238" t="s">
        <v>343</v>
      </c>
      <c r="J10" s="238">
        <v>101</v>
      </c>
      <c r="K10" s="266">
        <v>3005</v>
      </c>
      <c r="L10" s="266">
        <v>-1</v>
      </c>
      <c r="M10" s="266">
        <v>-1</v>
      </c>
      <c r="N10" s="238" t="b">
        <v>1</v>
      </c>
      <c r="O10" s="238">
        <v>0</v>
      </c>
      <c r="P10" s="238">
        <v>5</v>
      </c>
      <c r="Q10" s="238" t="s">
        <v>1063</v>
      </c>
      <c r="R10" s="238" t="b">
        <v>1</v>
      </c>
      <c r="S10" s="238">
        <v>0.33300000000000002</v>
      </c>
      <c r="T10" s="238" t="b">
        <v>0</v>
      </c>
      <c r="U10" s="238" t="s">
        <v>521</v>
      </c>
    </row>
    <row r="11" spans="1:21" ht="16.5" customHeight="1" x14ac:dyDescent="0.3">
      <c r="A11" s="238" t="b">
        <v>1</v>
      </c>
      <c r="B11" s="267" t="s">
        <v>1073</v>
      </c>
      <c r="C11" s="238">
        <v>100100001</v>
      </c>
      <c r="D11" s="268">
        <v>171110011</v>
      </c>
      <c r="E11" s="237" t="s">
        <v>1075</v>
      </c>
      <c r="F11" s="238">
        <v>0.83299999999999996</v>
      </c>
      <c r="G11" s="238">
        <v>0.3</v>
      </c>
      <c r="H11" s="238">
        <v>4</v>
      </c>
      <c r="I11" s="238" t="s">
        <v>1074</v>
      </c>
      <c r="J11" s="238">
        <v>102</v>
      </c>
      <c r="K11" s="266">
        <v>3006</v>
      </c>
      <c r="L11" s="266">
        <v>44001</v>
      </c>
      <c r="M11" s="238">
        <v>531010111</v>
      </c>
      <c r="N11" s="238" t="b">
        <v>1</v>
      </c>
      <c r="O11" s="269">
        <v>2</v>
      </c>
      <c r="P11" s="238">
        <v>11</v>
      </c>
      <c r="Q11" s="238" t="s">
        <v>1063</v>
      </c>
      <c r="R11" s="238" t="b">
        <v>0</v>
      </c>
      <c r="S11" s="238">
        <v>1</v>
      </c>
      <c r="T11" s="238" t="b">
        <v>0</v>
      </c>
      <c r="U11" s="238" t="s">
        <v>1076</v>
      </c>
    </row>
    <row r="12" spans="1:21" ht="16.5" customHeight="1" x14ac:dyDescent="0.3">
      <c r="A12" s="238" t="b">
        <v>1</v>
      </c>
      <c r="B12" s="267" t="s">
        <v>1077</v>
      </c>
      <c r="C12" s="238">
        <v>100100001</v>
      </c>
      <c r="D12" s="268">
        <v>171110012</v>
      </c>
      <c r="E12" s="237" t="s">
        <v>1079</v>
      </c>
      <c r="F12" s="238">
        <v>0.73299999999999998</v>
      </c>
      <c r="G12" s="238">
        <v>0.3</v>
      </c>
      <c r="H12" s="238">
        <v>4</v>
      </c>
      <c r="I12" s="238" t="s">
        <v>1074</v>
      </c>
      <c r="J12" s="238">
        <v>103</v>
      </c>
      <c r="K12" s="266">
        <v>3007</v>
      </c>
      <c r="L12" s="266">
        <v>44002</v>
      </c>
      <c r="M12" s="238">
        <v>531010112</v>
      </c>
      <c r="N12" s="238" t="b">
        <v>0</v>
      </c>
      <c r="O12" s="269">
        <v>4</v>
      </c>
      <c r="P12" s="238">
        <v>12</v>
      </c>
      <c r="Q12" s="238" t="s">
        <v>1078</v>
      </c>
      <c r="R12" s="238" t="b">
        <v>0</v>
      </c>
      <c r="S12" s="238">
        <v>1</v>
      </c>
      <c r="T12" s="238" t="b">
        <v>0</v>
      </c>
      <c r="U12" s="238" t="s">
        <v>1080</v>
      </c>
    </row>
    <row r="13" spans="1:21" ht="16.5" customHeight="1" x14ac:dyDescent="0.3">
      <c r="A13" s="238" t="b">
        <v>1</v>
      </c>
      <c r="B13" s="267" t="s">
        <v>1081</v>
      </c>
      <c r="C13" s="238">
        <v>100100001</v>
      </c>
      <c r="D13" s="268">
        <v>171110013</v>
      </c>
      <c r="E13" s="237" t="s">
        <v>1082</v>
      </c>
      <c r="F13" s="238">
        <v>0.8</v>
      </c>
      <c r="G13" s="238">
        <v>0.3</v>
      </c>
      <c r="H13" s="238">
        <v>4</v>
      </c>
      <c r="I13" s="238" t="s">
        <v>1074</v>
      </c>
      <c r="J13" s="238">
        <v>104</v>
      </c>
      <c r="K13" s="266">
        <v>3008</v>
      </c>
      <c r="L13" s="266">
        <v>44003</v>
      </c>
      <c r="M13" s="238">
        <v>531010113</v>
      </c>
      <c r="N13" s="238" t="b">
        <v>0</v>
      </c>
      <c r="O13" s="269">
        <v>6</v>
      </c>
      <c r="P13" s="238">
        <v>13</v>
      </c>
      <c r="Q13" s="238" t="s">
        <v>1063</v>
      </c>
      <c r="R13" s="238" t="b">
        <v>0</v>
      </c>
      <c r="S13" s="238">
        <v>1</v>
      </c>
      <c r="T13" s="238" t="b">
        <v>0</v>
      </c>
      <c r="U13" s="238" t="s">
        <v>521</v>
      </c>
    </row>
    <row r="14" spans="1:21" ht="16.5" customHeight="1" x14ac:dyDescent="0.3">
      <c r="A14" s="238" t="b">
        <v>1</v>
      </c>
      <c r="B14" s="270" t="s">
        <v>1083</v>
      </c>
      <c r="C14" s="238">
        <v>100100001</v>
      </c>
      <c r="D14" s="271">
        <v>171110021</v>
      </c>
      <c r="E14" s="237" t="s">
        <v>1084</v>
      </c>
      <c r="F14" s="238">
        <v>0.83299999999999996</v>
      </c>
      <c r="G14" s="238">
        <v>0.3</v>
      </c>
      <c r="H14" s="238">
        <v>4</v>
      </c>
      <c r="I14" s="238" t="s">
        <v>1074</v>
      </c>
      <c r="J14" s="238">
        <v>105</v>
      </c>
      <c r="K14" s="266">
        <v>3009</v>
      </c>
      <c r="L14" s="266">
        <v>44004</v>
      </c>
      <c r="M14" s="238">
        <v>531010121</v>
      </c>
      <c r="N14" s="238" t="b">
        <v>1</v>
      </c>
      <c r="O14" s="269">
        <v>8</v>
      </c>
      <c r="P14" s="238">
        <v>21</v>
      </c>
      <c r="Q14" s="238" t="s">
        <v>1063</v>
      </c>
      <c r="R14" s="238" t="b">
        <v>0</v>
      </c>
      <c r="S14" s="238">
        <v>1</v>
      </c>
      <c r="T14" s="238" t="b">
        <v>0</v>
      </c>
      <c r="U14" s="238" t="s">
        <v>521</v>
      </c>
    </row>
    <row r="15" spans="1:21" ht="16.5" customHeight="1" x14ac:dyDescent="0.3">
      <c r="A15" s="238" t="b">
        <v>1</v>
      </c>
      <c r="B15" s="270" t="s">
        <v>1085</v>
      </c>
      <c r="C15" s="238">
        <v>100100001</v>
      </c>
      <c r="D15" s="271">
        <v>171110022</v>
      </c>
      <c r="E15" s="237" t="s">
        <v>1086</v>
      </c>
      <c r="F15" s="238">
        <v>0.83299999999999996</v>
      </c>
      <c r="G15" s="238">
        <v>0.4</v>
      </c>
      <c r="H15" s="238">
        <v>4</v>
      </c>
      <c r="I15" s="238" t="s">
        <v>1074</v>
      </c>
      <c r="J15" s="238">
        <v>106</v>
      </c>
      <c r="K15" s="266">
        <v>3010</v>
      </c>
      <c r="L15" s="266">
        <v>44005</v>
      </c>
      <c r="M15" s="238">
        <v>531010122</v>
      </c>
      <c r="N15" s="238" t="b">
        <v>0</v>
      </c>
      <c r="O15" s="269">
        <v>10</v>
      </c>
      <c r="P15" s="238">
        <v>22</v>
      </c>
      <c r="Q15" s="238" t="s">
        <v>1078</v>
      </c>
      <c r="R15" s="238" t="b">
        <v>0</v>
      </c>
      <c r="S15" s="238">
        <v>1</v>
      </c>
      <c r="T15" s="238" t="b">
        <v>0</v>
      </c>
      <c r="U15" s="238" t="s">
        <v>521</v>
      </c>
    </row>
    <row r="16" spans="1:21" ht="16.5" customHeight="1" x14ac:dyDescent="0.3">
      <c r="A16" s="238" t="b">
        <v>1</v>
      </c>
      <c r="B16" s="270" t="s">
        <v>1087</v>
      </c>
      <c r="C16" s="238">
        <v>100100001</v>
      </c>
      <c r="D16" s="271">
        <v>171110023</v>
      </c>
      <c r="E16" s="237" t="s">
        <v>1088</v>
      </c>
      <c r="F16" s="238">
        <v>0.9</v>
      </c>
      <c r="G16" s="238">
        <v>0.3</v>
      </c>
      <c r="H16" s="238">
        <v>4</v>
      </c>
      <c r="I16" s="238" t="s">
        <v>1074</v>
      </c>
      <c r="J16" s="238">
        <v>107</v>
      </c>
      <c r="K16" s="266">
        <v>3011</v>
      </c>
      <c r="L16" s="266">
        <v>44006</v>
      </c>
      <c r="M16" s="238">
        <v>531010123</v>
      </c>
      <c r="N16" s="238" t="b">
        <v>0</v>
      </c>
      <c r="O16" s="269">
        <v>10</v>
      </c>
      <c r="P16" s="238">
        <v>23</v>
      </c>
      <c r="Q16" s="238" t="s">
        <v>1063</v>
      </c>
      <c r="R16" s="238" t="b">
        <v>0</v>
      </c>
      <c r="S16" s="238">
        <v>1</v>
      </c>
      <c r="T16" s="238" t="b">
        <v>0</v>
      </c>
      <c r="U16" s="238" t="s">
        <v>521</v>
      </c>
    </row>
    <row r="17" spans="1:21" ht="16.5" customHeight="1" x14ac:dyDescent="0.3">
      <c r="A17" s="238" t="b">
        <v>1</v>
      </c>
      <c r="B17" s="272" t="s">
        <v>1089</v>
      </c>
      <c r="C17" s="238">
        <v>100100001</v>
      </c>
      <c r="D17" s="273">
        <v>171110031</v>
      </c>
      <c r="E17" s="237" t="s">
        <v>1090</v>
      </c>
      <c r="F17" s="238">
        <v>3</v>
      </c>
      <c r="G17" s="238">
        <v>2.7</v>
      </c>
      <c r="H17" s="238">
        <v>6</v>
      </c>
      <c r="I17" s="238" t="s">
        <v>1074</v>
      </c>
      <c r="J17" s="238">
        <v>108</v>
      </c>
      <c r="K17" s="266">
        <v>3012</v>
      </c>
      <c r="L17" s="266">
        <v>44007</v>
      </c>
      <c r="M17" s="238">
        <v>531010131</v>
      </c>
      <c r="N17" s="238" t="b">
        <v>1</v>
      </c>
      <c r="O17" s="269">
        <v>12</v>
      </c>
      <c r="P17" s="238">
        <v>31</v>
      </c>
      <c r="Q17" s="238" t="s">
        <v>1063</v>
      </c>
      <c r="R17" s="238" t="b">
        <v>0</v>
      </c>
      <c r="S17" s="238">
        <v>1</v>
      </c>
      <c r="T17" s="238" t="b">
        <v>0</v>
      </c>
      <c r="U17" s="238" t="s">
        <v>521</v>
      </c>
    </row>
    <row r="18" spans="1:21" ht="16.5" customHeight="1" x14ac:dyDescent="0.3">
      <c r="A18" s="238" t="b">
        <v>1</v>
      </c>
      <c r="B18" s="272" t="s">
        <v>1091</v>
      </c>
      <c r="C18" s="238">
        <v>100100001</v>
      </c>
      <c r="D18" s="273">
        <v>171110032</v>
      </c>
      <c r="E18" s="237" t="s">
        <v>1092</v>
      </c>
      <c r="F18" s="238">
        <v>0.6</v>
      </c>
      <c r="G18" s="238">
        <v>0.3</v>
      </c>
      <c r="H18" s="238">
        <v>6</v>
      </c>
      <c r="I18" s="238" t="s">
        <v>1074</v>
      </c>
      <c r="J18" s="238">
        <v>109</v>
      </c>
      <c r="K18" s="266">
        <v>3013</v>
      </c>
      <c r="L18" s="266">
        <v>44008</v>
      </c>
      <c r="M18" s="238">
        <v>531010132</v>
      </c>
      <c r="N18" s="238" t="b">
        <v>0</v>
      </c>
      <c r="O18" s="269">
        <v>12</v>
      </c>
      <c r="P18" s="238">
        <v>32</v>
      </c>
      <c r="Q18" s="238" t="s">
        <v>1078</v>
      </c>
      <c r="R18" s="238" t="b">
        <v>0</v>
      </c>
      <c r="S18" s="238">
        <v>1</v>
      </c>
      <c r="T18" s="238" t="b">
        <v>0</v>
      </c>
      <c r="U18" s="238" t="s">
        <v>521</v>
      </c>
    </row>
    <row r="19" spans="1:21" ht="16.5" customHeight="1" x14ac:dyDescent="0.3">
      <c r="A19" s="238" t="b">
        <v>1</v>
      </c>
      <c r="B19" s="272" t="s">
        <v>615</v>
      </c>
      <c r="C19" s="238">
        <v>100100001</v>
      </c>
      <c r="D19" s="273">
        <v>171110033</v>
      </c>
      <c r="E19" s="237" t="s">
        <v>1093</v>
      </c>
      <c r="F19" s="238">
        <v>0.83299999999999996</v>
      </c>
      <c r="G19" s="238">
        <v>0.3</v>
      </c>
      <c r="H19" s="238">
        <v>6</v>
      </c>
      <c r="I19" s="238" t="s">
        <v>1074</v>
      </c>
      <c r="J19" s="238">
        <v>110</v>
      </c>
      <c r="K19" s="266">
        <v>3014</v>
      </c>
      <c r="L19" s="266">
        <v>44009</v>
      </c>
      <c r="M19" s="238">
        <v>531010133</v>
      </c>
      <c r="N19" s="238" t="b">
        <v>0</v>
      </c>
      <c r="O19" s="269">
        <v>14</v>
      </c>
      <c r="P19" s="238">
        <v>33</v>
      </c>
      <c r="Q19" s="238" t="s">
        <v>1063</v>
      </c>
      <c r="R19" s="238" t="b">
        <v>0</v>
      </c>
      <c r="S19" s="238">
        <v>1</v>
      </c>
      <c r="T19" s="238" t="b">
        <v>0</v>
      </c>
      <c r="U19" s="238" t="s">
        <v>1094</v>
      </c>
    </row>
    <row r="20" spans="1:21" ht="16.5" customHeight="1" x14ac:dyDescent="0.3">
      <c r="A20" s="238" t="b">
        <v>1</v>
      </c>
      <c r="B20" s="274" t="s">
        <v>1095</v>
      </c>
      <c r="C20" s="238">
        <v>100100001</v>
      </c>
      <c r="D20" s="275">
        <v>171110041</v>
      </c>
      <c r="E20" s="237" t="s">
        <v>1096</v>
      </c>
      <c r="F20" s="238">
        <v>0.83299999999999996</v>
      </c>
      <c r="G20" s="238">
        <v>0.5</v>
      </c>
      <c r="H20" s="238">
        <v>4</v>
      </c>
      <c r="I20" s="238" t="s">
        <v>1074</v>
      </c>
      <c r="J20" s="238">
        <v>111</v>
      </c>
      <c r="K20" s="266">
        <v>3015</v>
      </c>
      <c r="L20" s="266">
        <v>44010</v>
      </c>
      <c r="M20" s="238">
        <v>531010141</v>
      </c>
      <c r="N20" s="238" t="b">
        <v>1</v>
      </c>
      <c r="O20" s="269">
        <v>14</v>
      </c>
      <c r="P20" s="238">
        <v>41</v>
      </c>
      <c r="Q20" s="238" t="s">
        <v>1078</v>
      </c>
      <c r="R20" s="238" t="b">
        <v>0</v>
      </c>
      <c r="S20" s="238">
        <v>1</v>
      </c>
      <c r="T20" s="238" t="b">
        <v>0</v>
      </c>
      <c r="U20" s="238" t="s">
        <v>1097</v>
      </c>
    </row>
    <row r="21" spans="1:21" ht="16.5" customHeight="1" x14ac:dyDescent="0.3">
      <c r="A21" s="238" t="b">
        <v>1</v>
      </c>
      <c r="B21" s="274" t="s">
        <v>1098</v>
      </c>
      <c r="C21" s="238">
        <v>100100001</v>
      </c>
      <c r="D21" s="275">
        <v>171110042</v>
      </c>
      <c r="E21" s="237" t="s">
        <v>1099</v>
      </c>
      <c r="F21" s="238">
        <v>1.167</v>
      </c>
      <c r="G21" s="238">
        <v>0.7</v>
      </c>
      <c r="H21" s="238">
        <v>4</v>
      </c>
      <c r="I21" s="238" t="s">
        <v>1074</v>
      </c>
      <c r="J21" s="238">
        <v>112</v>
      </c>
      <c r="K21" s="266">
        <v>3016</v>
      </c>
      <c r="L21" s="266">
        <v>44011</v>
      </c>
      <c r="M21" s="238">
        <v>531010142</v>
      </c>
      <c r="N21" s="238" t="b">
        <v>0</v>
      </c>
      <c r="O21" s="269">
        <v>16</v>
      </c>
      <c r="P21" s="238">
        <v>42</v>
      </c>
      <c r="Q21" s="238" t="s">
        <v>1063</v>
      </c>
      <c r="R21" s="238" t="b">
        <v>0</v>
      </c>
      <c r="S21" s="238">
        <v>1</v>
      </c>
      <c r="T21" s="238" t="b">
        <v>0</v>
      </c>
      <c r="U21" s="238" t="s">
        <v>1100</v>
      </c>
    </row>
    <row r="22" spans="1:21" ht="16.5" customHeight="1" x14ac:dyDescent="0.3">
      <c r="A22" s="238" t="b">
        <v>1</v>
      </c>
      <c r="B22" s="274" t="s">
        <v>1101</v>
      </c>
      <c r="C22" s="238">
        <v>100100001</v>
      </c>
      <c r="D22" s="275">
        <v>171110043</v>
      </c>
      <c r="E22" s="237" t="s">
        <v>1102</v>
      </c>
      <c r="F22" s="238">
        <v>2.6669999999999998</v>
      </c>
      <c r="G22" s="238">
        <v>1.9</v>
      </c>
      <c r="H22" s="238">
        <v>4</v>
      </c>
      <c r="I22" s="238" t="s">
        <v>1074</v>
      </c>
      <c r="J22" s="238">
        <v>113</v>
      </c>
      <c r="K22" s="266">
        <v>3017</v>
      </c>
      <c r="L22" s="266">
        <v>44012</v>
      </c>
      <c r="M22" s="238">
        <v>531010143</v>
      </c>
      <c r="N22" s="238" t="b">
        <v>0</v>
      </c>
      <c r="O22" s="269">
        <v>16</v>
      </c>
      <c r="P22" s="238">
        <v>43</v>
      </c>
      <c r="Q22" s="238" t="s">
        <v>1063</v>
      </c>
      <c r="R22" s="238" t="b">
        <v>0</v>
      </c>
      <c r="S22" s="238">
        <v>1</v>
      </c>
      <c r="T22" s="238" t="b">
        <v>0</v>
      </c>
      <c r="U22" s="238" t="s">
        <v>1103</v>
      </c>
    </row>
    <row r="23" spans="1:21" ht="16.5" customHeight="1" x14ac:dyDescent="0.3">
      <c r="A23" s="238" t="b">
        <v>1</v>
      </c>
      <c r="B23" s="237" t="s">
        <v>1104</v>
      </c>
      <c r="C23" s="238">
        <v>100100001</v>
      </c>
      <c r="D23" s="238">
        <v>171110050</v>
      </c>
      <c r="E23" s="237" t="s">
        <v>1105</v>
      </c>
      <c r="F23" s="238">
        <v>0.5</v>
      </c>
      <c r="G23" s="238">
        <v>0</v>
      </c>
      <c r="H23" s="238">
        <v>10</v>
      </c>
      <c r="I23" s="238" t="s">
        <v>670</v>
      </c>
      <c r="J23" s="238">
        <v>114</v>
      </c>
      <c r="K23" s="266">
        <v>3018</v>
      </c>
      <c r="L23" s="266">
        <v>-1</v>
      </c>
      <c r="M23" s="266">
        <v>531000111</v>
      </c>
      <c r="N23" s="238" t="b">
        <v>1</v>
      </c>
      <c r="O23" s="238">
        <v>0</v>
      </c>
      <c r="P23" s="238">
        <v>50</v>
      </c>
      <c r="Q23" s="238" t="s">
        <v>1063</v>
      </c>
      <c r="R23" s="238" t="b">
        <v>0</v>
      </c>
      <c r="S23" s="238">
        <v>0</v>
      </c>
      <c r="T23" s="238" t="b">
        <v>0</v>
      </c>
      <c r="U23" s="238" t="s">
        <v>1106</v>
      </c>
    </row>
    <row r="24" spans="1:21" ht="16.5" customHeight="1" x14ac:dyDescent="0.3">
      <c r="A24" s="238" t="b">
        <v>1</v>
      </c>
      <c r="B24" s="265" t="s">
        <v>1107</v>
      </c>
      <c r="C24" s="246">
        <v>100100002</v>
      </c>
      <c r="D24" s="246">
        <v>171200001</v>
      </c>
      <c r="E24" s="247" t="s">
        <v>1064</v>
      </c>
      <c r="F24" s="246">
        <v>0.5</v>
      </c>
      <c r="G24" s="246">
        <v>0</v>
      </c>
      <c r="H24" s="246">
        <v>6</v>
      </c>
      <c r="I24" s="238" t="s">
        <v>343</v>
      </c>
      <c r="J24" s="246">
        <v>201</v>
      </c>
      <c r="K24" s="266">
        <v>3019</v>
      </c>
      <c r="L24" s="266">
        <v>-1</v>
      </c>
      <c r="M24" s="266">
        <v>-1</v>
      </c>
      <c r="N24" s="238" t="b">
        <v>1</v>
      </c>
      <c r="O24" s="246">
        <v>0</v>
      </c>
      <c r="P24" s="246">
        <v>1</v>
      </c>
      <c r="Q24" s="246" t="s">
        <v>1063</v>
      </c>
      <c r="R24" s="246" t="b">
        <v>1</v>
      </c>
      <c r="S24" s="246">
        <v>0.8</v>
      </c>
      <c r="T24" s="246" t="b">
        <v>0</v>
      </c>
      <c r="U24" s="238" t="s">
        <v>521</v>
      </c>
    </row>
    <row r="25" spans="1:21" ht="16.5" customHeight="1" x14ac:dyDescent="0.3">
      <c r="A25" s="238" t="b">
        <v>1</v>
      </c>
      <c r="B25" s="265" t="s">
        <v>1108</v>
      </c>
      <c r="C25" s="246">
        <v>100100002</v>
      </c>
      <c r="D25" s="246">
        <v>171200002</v>
      </c>
      <c r="E25" s="247" t="s">
        <v>1066</v>
      </c>
      <c r="F25" s="246">
        <v>0.5</v>
      </c>
      <c r="G25" s="246">
        <v>0</v>
      </c>
      <c r="H25" s="246">
        <v>6</v>
      </c>
      <c r="I25" s="238" t="s">
        <v>343</v>
      </c>
      <c r="J25" s="246">
        <v>201</v>
      </c>
      <c r="K25" s="266">
        <v>3020</v>
      </c>
      <c r="L25" s="266">
        <v>-1</v>
      </c>
      <c r="M25" s="266">
        <v>-1</v>
      </c>
      <c r="N25" s="238" t="b">
        <v>1</v>
      </c>
      <c r="O25" s="246">
        <v>0</v>
      </c>
      <c r="P25" s="246">
        <v>2</v>
      </c>
      <c r="Q25" s="246" t="s">
        <v>1063</v>
      </c>
      <c r="R25" s="246" t="b">
        <v>1</v>
      </c>
      <c r="S25" s="246">
        <v>1.3</v>
      </c>
      <c r="T25" s="246" t="b">
        <v>0</v>
      </c>
      <c r="U25" s="238" t="s">
        <v>521</v>
      </c>
    </row>
    <row r="26" spans="1:21" ht="16.5" customHeight="1" x14ac:dyDescent="0.3">
      <c r="A26" s="238" t="b">
        <v>1</v>
      </c>
      <c r="B26" s="265" t="s">
        <v>1109</v>
      </c>
      <c r="C26" s="246">
        <v>100100002</v>
      </c>
      <c r="D26" s="246">
        <v>171200003</v>
      </c>
      <c r="E26" s="247" t="s">
        <v>1068</v>
      </c>
      <c r="F26" s="246">
        <v>0.5</v>
      </c>
      <c r="G26" s="246">
        <v>0</v>
      </c>
      <c r="H26" s="246">
        <v>6</v>
      </c>
      <c r="I26" s="238" t="s">
        <v>343</v>
      </c>
      <c r="J26" s="246">
        <v>201</v>
      </c>
      <c r="K26" s="266">
        <v>3021</v>
      </c>
      <c r="L26" s="266">
        <v>-1</v>
      </c>
      <c r="M26" s="266">
        <v>-1</v>
      </c>
      <c r="N26" s="238" t="b">
        <v>1</v>
      </c>
      <c r="O26" s="246">
        <v>0</v>
      </c>
      <c r="P26" s="246">
        <v>3</v>
      </c>
      <c r="Q26" s="246" t="s">
        <v>1063</v>
      </c>
      <c r="R26" s="246" t="b">
        <v>1</v>
      </c>
      <c r="S26" s="246">
        <v>0.5</v>
      </c>
      <c r="T26" s="246" t="b">
        <v>0</v>
      </c>
      <c r="U26" s="238" t="s">
        <v>521</v>
      </c>
    </row>
    <row r="27" spans="1:21" s="276" customFormat="1" ht="16.5" customHeight="1" x14ac:dyDescent="0.3">
      <c r="A27" s="238" t="b">
        <v>1</v>
      </c>
      <c r="B27" s="267" t="s">
        <v>1110</v>
      </c>
      <c r="C27" s="246">
        <v>100100002</v>
      </c>
      <c r="D27" s="268">
        <v>171210011</v>
      </c>
      <c r="E27" s="267" t="s">
        <v>1075</v>
      </c>
      <c r="F27" s="268">
        <v>0.5</v>
      </c>
      <c r="G27" s="268">
        <v>0.2</v>
      </c>
      <c r="H27" s="268">
        <v>6</v>
      </c>
      <c r="I27" s="268" t="s">
        <v>1074</v>
      </c>
      <c r="J27" s="246">
        <v>202</v>
      </c>
      <c r="K27" s="266">
        <v>3022</v>
      </c>
      <c r="L27" s="266">
        <v>44013</v>
      </c>
      <c r="M27" s="266">
        <v>531020111</v>
      </c>
      <c r="N27" s="268" t="b">
        <v>1</v>
      </c>
      <c r="O27" s="269">
        <v>2</v>
      </c>
      <c r="P27" s="268">
        <v>11</v>
      </c>
      <c r="Q27" s="268" t="s">
        <v>1063</v>
      </c>
      <c r="R27" s="268" t="b">
        <v>0</v>
      </c>
      <c r="S27" s="268">
        <v>1</v>
      </c>
      <c r="T27" s="268" t="b">
        <v>0</v>
      </c>
      <c r="U27" s="238" t="s">
        <v>1111</v>
      </c>
    </row>
    <row r="28" spans="1:21" s="276" customFormat="1" ht="16.5" customHeight="1" x14ac:dyDescent="0.3">
      <c r="A28" s="238" t="b">
        <v>1</v>
      </c>
      <c r="B28" s="267" t="s">
        <v>1112</v>
      </c>
      <c r="C28" s="246">
        <v>100100002</v>
      </c>
      <c r="D28" s="268">
        <v>171210012</v>
      </c>
      <c r="E28" s="267" t="s">
        <v>1079</v>
      </c>
      <c r="F28" s="268">
        <v>0.5</v>
      </c>
      <c r="G28" s="268">
        <v>0.2</v>
      </c>
      <c r="H28" s="268">
        <v>6</v>
      </c>
      <c r="I28" s="268" t="s">
        <v>1074</v>
      </c>
      <c r="J28" s="246">
        <v>203</v>
      </c>
      <c r="K28" s="266">
        <v>3023</v>
      </c>
      <c r="L28" s="266">
        <v>44014</v>
      </c>
      <c r="M28" s="266">
        <v>531020112</v>
      </c>
      <c r="N28" s="268" t="b">
        <v>0</v>
      </c>
      <c r="O28" s="269">
        <v>4</v>
      </c>
      <c r="P28" s="268">
        <v>12</v>
      </c>
      <c r="Q28" s="268" t="s">
        <v>1063</v>
      </c>
      <c r="R28" s="268" t="b">
        <v>0</v>
      </c>
      <c r="S28" s="268">
        <v>1</v>
      </c>
      <c r="T28" s="268" t="b">
        <v>0</v>
      </c>
      <c r="U28" s="238" t="s">
        <v>521</v>
      </c>
    </row>
    <row r="29" spans="1:21" s="276" customFormat="1" ht="16.5" customHeight="1" x14ac:dyDescent="0.3">
      <c r="A29" s="238" t="b">
        <v>1</v>
      </c>
      <c r="B29" s="267" t="s">
        <v>1113</v>
      </c>
      <c r="C29" s="246">
        <v>100100002</v>
      </c>
      <c r="D29" s="268">
        <v>171210013</v>
      </c>
      <c r="E29" s="267" t="s">
        <v>1082</v>
      </c>
      <c r="F29" s="268">
        <v>2.2000000000000002</v>
      </c>
      <c r="G29" s="268">
        <v>1.8</v>
      </c>
      <c r="H29" s="268">
        <v>6</v>
      </c>
      <c r="I29" s="268" t="s">
        <v>1074</v>
      </c>
      <c r="J29" s="246">
        <v>204</v>
      </c>
      <c r="K29" s="266">
        <v>3024</v>
      </c>
      <c r="L29" s="266">
        <v>44015</v>
      </c>
      <c r="M29" s="266">
        <v>531020113</v>
      </c>
      <c r="N29" s="268" t="b">
        <v>0</v>
      </c>
      <c r="O29" s="269">
        <v>6</v>
      </c>
      <c r="P29" s="268">
        <v>13</v>
      </c>
      <c r="Q29" s="268" t="s">
        <v>1063</v>
      </c>
      <c r="R29" s="268" t="b">
        <v>0</v>
      </c>
      <c r="S29" s="268">
        <v>1</v>
      </c>
      <c r="T29" s="268" t="b">
        <v>0</v>
      </c>
      <c r="U29" s="238" t="s">
        <v>1111</v>
      </c>
    </row>
    <row r="30" spans="1:21" s="279" customFormat="1" ht="16.5" customHeight="1" x14ac:dyDescent="0.3">
      <c r="A30" s="238" t="b">
        <v>1</v>
      </c>
      <c r="B30" s="270" t="s">
        <v>1114</v>
      </c>
      <c r="C30" s="246">
        <v>100100002</v>
      </c>
      <c r="D30" s="271">
        <v>171210021</v>
      </c>
      <c r="E30" s="278" t="s">
        <v>1084</v>
      </c>
      <c r="F30" s="277">
        <v>0.5</v>
      </c>
      <c r="G30" s="277">
        <v>0.2</v>
      </c>
      <c r="H30" s="277">
        <v>6</v>
      </c>
      <c r="I30" s="277" t="s">
        <v>1074</v>
      </c>
      <c r="J30" s="246">
        <v>205</v>
      </c>
      <c r="K30" s="266">
        <v>3025</v>
      </c>
      <c r="L30" s="266">
        <v>44016</v>
      </c>
      <c r="M30" s="266">
        <v>531020121</v>
      </c>
      <c r="N30" s="277" t="b">
        <v>1</v>
      </c>
      <c r="O30" s="269">
        <v>8</v>
      </c>
      <c r="P30" s="277">
        <v>21</v>
      </c>
      <c r="Q30" s="277" t="s">
        <v>1078</v>
      </c>
      <c r="R30" s="277" t="b">
        <v>0</v>
      </c>
      <c r="S30" s="277">
        <v>1</v>
      </c>
      <c r="T30" s="277" t="b">
        <v>0</v>
      </c>
      <c r="U30" s="238" t="s">
        <v>521</v>
      </c>
    </row>
    <row r="31" spans="1:21" s="279" customFormat="1" ht="16.5" customHeight="1" x14ac:dyDescent="0.3">
      <c r="A31" s="238" t="b">
        <v>1</v>
      </c>
      <c r="B31" s="270" t="s">
        <v>1115</v>
      </c>
      <c r="C31" s="246">
        <v>100100002</v>
      </c>
      <c r="D31" s="271">
        <v>171210022</v>
      </c>
      <c r="E31" s="278" t="s">
        <v>1086</v>
      </c>
      <c r="F31" s="277">
        <v>1</v>
      </c>
      <c r="G31" s="277">
        <v>0.5</v>
      </c>
      <c r="H31" s="277">
        <v>6</v>
      </c>
      <c r="I31" s="277" t="s">
        <v>1074</v>
      </c>
      <c r="J31" s="246">
        <v>206</v>
      </c>
      <c r="K31" s="266">
        <v>3026</v>
      </c>
      <c r="L31" s="266">
        <v>44017</v>
      </c>
      <c r="M31" s="266">
        <v>531020122</v>
      </c>
      <c r="N31" s="277" t="b">
        <v>0</v>
      </c>
      <c r="O31" s="269">
        <v>10</v>
      </c>
      <c r="P31" s="277">
        <v>22</v>
      </c>
      <c r="Q31" s="277" t="s">
        <v>1063</v>
      </c>
      <c r="R31" s="277" t="b">
        <v>0</v>
      </c>
      <c r="S31" s="277">
        <v>1</v>
      </c>
      <c r="T31" s="277" t="b">
        <v>0</v>
      </c>
      <c r="U31" s="238" t="s">
        <v>1106</v>
      </c>
    </row>
    <row r="32" spans="1:21" s="279" customFormat="1" ht="16.5" customHeight="1" x14ac:dyDescent="0.3">
      <c r="A32" s="238" t="b">
        <v>1</v>
      </c>
      <c r="B32" s="270" t="s">
        <v>1116</v>
      </c>
      <c r="C32" s="246">
        <v>100100002</v>
      </c>
      <c r="D32" s="271">
        <v>171210023</v>
      </c>
      <c r="E32" s="278" t="s">
        <v>1088</v>
      </c>
      <c r="F32" s="277">
        <v>0.5</v>
      </c>
      <c r="G32" s="277">
        <v>0.2</v>
      </c>
      <c r="H32" s="277">
        <v>6</v>
      </c>
      <c r="I32" s="277" t="s">
        <v>1074</v>
      </c>
      <c r="J32" s="246">
        <v>207</v>
      </c>
      <c r="K32" s="266">
        <v>3027</v>
      </c>
      <c r="L32" s="266">
        <v>44018</v>
      </c>
      <c r="M32" s="266">
        <v>531020123</v>
      </c>
      <c r="N32" s="277" t="b">
        <v>0</v>
      </c>
      <c r="O32" s="269">
        <v>10</v>
      </c>
      <c r="P32" s="277">
        <v>23</v>
      </c>
      <c r="Q32" s="277" t="s">
        <v>1063</v>
      </c>
      <c r="R32" s="277" t="b">
        <v>0</v>
      </c>
      <c r="S32" s="277">
        <v>1</v>
      </c>
      <c r="T32" s="277" t="b">
        <v>0</v>
      </c>
      <c r="U32" s="238" t="s">
        <v>1111</v>
      </c>
    </row>
    <row r="33" spans="1:21" s="282" customFormat="1" ht="16.5" customHeight="1" x14ac:dyDescent="0.3">
      <c r="A33" s="238" t="b">
        <v>1</v>
      </c>
      <c r="B33" s="272" t="s">
        <v>1117</v>
      </c>
      <c r="C33" s="246">
        <v>100100002</v>
      </c>
      <c r="D33" s="273">
        <v>171210031</v>
      </c>
      <c r="E33" s="281" t="s">
        <v>1090</v>
      </c>
      <c r="F33" s="280">
        <v>1.4</v>
      </c>
      <c r="G33" s="280">
        <v>0.7</v>
      </c>
      <c r="H33" s="280">
        <v>6</v>
      </c>
      <c r="I33" s="280" t="s">
        <v>1074</v>
      </c>
      <c r="J33" s="246">
        <v>208</v>
      </c>
      <c r="K33" s="266">
        <v>3028</v>
      </c>
      <c r="L33" s="266">
        <v>44019</v>
      </c>
      <c r="M33" s="266">
        <v>531020131</v>
      </c>
      <c r="N33" s="280" t="b">
        <v>1</v>
      </c>
      <c r="O33" s="269">
        <v>12</v>
      </c>
      <c r="P33" s="280">
        <v>31</v>
      </c>
      <c r="Q33" s="280" t="s">
        <v>1078</v>
      </c>
      <c r="R33" s="280" t="b">
        <v>0</v>
      </c>
      <c r="S33" s="280">
        <v>1</v>
      </c>
      <c r="T33" s="280" t="b">
        <v>0</v>
      </c>
      <c r="U33" s="238" t="s">
        <v>521</v>
      </c>
    </row>
    <row r="34" spans="1:21" s="282" customFormat="1" ht="16.5" customHeight="1" x14ac:dyDescent="0.3">
      <c r="A34" s="238" t="b">
        <v>1</v>
      </c>
      <c r="B34" s="272" t="s">
        <v>1118</v>
      </c>
      <c r="C34" s="246">
        <v>100100002</v>
      </c>
      <c r="D34" s="273">
        <v>171210032</v>
      </c>
      <c r="E34" s="281" t="s">
        <v>1092</v>
      </c>
      <c r="F34" s="280">
        <v>1.1000000000000001</v>
      </c>
      <c r="G34" s="280">
        <v>0.8</v>
      </c>
      <c r="H34" s="280">
        <v>6</v>
      </c>
      <c r="I34" s="280" t="s">
        <v>1074</v>
      </c>
      <c r="J34" s="246">
        <v>209</v>
      </c>
      <c r="K34" s="266">
        <v>3029</v>
      </c>
      <c r="L34" s="266">
        <v>44020</v>
      </c>
      <c r="M34" s="266">
        <v>531020132</v>
      </c>
      <c r="N34" s="280" t="b">
        <v>0</v>
      </c>
      <c r="O34" s="269">
        <v>12</v>
      </c>
      <c r="P34" s="280">
        <v>32</v>
      </c>
      <c r="Q34" s="280" t="s">
        <v>1063</v>
      </c>
      <c r="R34" s="280" t="b">
        <v>0</v>
      </c>
      <c r="S34" s="280">
        <v>1</v>
      </c>
      <c r="T34" s="280" t="b">
        <v>0</v>
      </c>
      <c r="U34" s="238" t="s">
        <v>521</v>
      </c>
    </row>
    <row r="35" spans="1:21" s="282" customFormat="1" ht="16.5" customHeight="1" x14ac:dyDescent="0.3">
      <c r="A35" s="238" t="b">
        <v>1</v>
      </c>
      <c r="B35" s="272" t="s">
        <v>1119</v>
      </c>
      <c r="C35" s="246">
        <v>100100002</v>
      </c>
      <c r="D35" s="273">
        <v>171210033</v>
      </c>
      <c r="E35" s="281" t="s">
        <v>1093</v>
      </c>
      <c r="F35" s="280">
        <v>0.5</v>
      </c>
      <c r="G35" s="280">
        <v>0.2</v>
      </c>
      <c r="H35" s="280">
        <v>6</v>
      </c>
      <c r="I35" s="280" t="s">
        <v>1074</v>
      </c>
      <c r="J35" s="246">
        <v>210</v>
      </c>
      <c r="K35" s="266">
        <v>3030</v>
      </c>
      <c r="L35" s="266">
        <v>44021</v>
      </c>
      <c r="M35" s="266">
        <v>531020133</v>
      </c>
      <c r="N35" s="280" t="b">
        <v>0</v>
      </c>
      <c r="O35" s="269">
        <v>14</v>
      </c>
      <c r="P35" s="280">
        <v>33</v>
      </c>
      <c r="Q35" s="280" t="s">
        <v>1063</v>
      </c>
      <c r="R35" s="280" t="b">
        <v>0</v>
      </c>
      <c r="S35" s="280">
        <v>1</v>
      </c>
      <c r="T35" s="280" t="b">
        <v>0</v>
      </c>
      <c r="U35" s="238" t="s">
        <v>521</v>
      </c>
    </row>
    <row r="36" spans="1:21" s="285" customFormat="1" ht="16.5" customHeight="1" x14ac:dyDescent="0.3">
      <c r="A36" s="238" t="b">
        <v>1</v>
      </c>
      <c r="B36" s="274" t="s">
        <v>1120</v>
      </c>
      <c r="C36" s="246">
        <v>100100002</v>
      </c>
      <c r="D36" s="275">
        <v>171210041</v>
      </c>
      <c r="E36" s="284" t="s">
        <v>1096</v>
      </c>
      <c r="F36" s="283">
        <v>1.333</v>
      </c>
      <c r="G36" s="283">
        <v>1.1000000000000001</v>
      </c>
      <c r="H36" s="283">
        <v>6</v>
      </c>
      <c r="I36" s="283" t="s">
        <v>1074</v>
      </c>
      <c r="J36" s="246">
        <v>211</v>
      </c>
      <c r="K36" s="266">
        <v>3031</v>
      </c>
      <c r="L36" s="266">
        <v>44022</v>
      </c>
      <c r="M36" s="266">
        <v>531020141</v>
      </c>
      <c r="N36" s="283" t="b">
        <v>1</v>
      </c>
      <c r="O36" s="269">
        <v>14</v>
      </c>
      <c r="P36" s="283">
        <v>41</v>
      </c>
      <c r="Q36" s="283" t="s">
        <v>1078</v>
      </c>
      <c r="R36" s="283" t="b">
        <v>0</v>
      </c>
      <c r="S36" s="283">
        <v>1</v>
      </c>
      <c r="T36" s="283" t="b">
        <v>0</v>
      </c>
      <c r="U36" s="238" t="s">
        <v>1121</v>
      </c>
    </row>
    <row r="37" spans="1:21" s="285" customFormat="1" ht="16.5" customHeight="1" x14ac:dyDescent="0.3">
      <c r="A37" s="238" t="b">
        <v>1</v>
      </c>
      <c r="B37" s="274" t="s">
        <v>1122</v>
      </c>
      <c r="C37" s="246">
        <v>100100002</v>
      </c>
      <c r="D37" s="275">
        <v>171210042</v>
      </c>
      <c r="E37" s="284" t="s">
        <v>1099</v>
      </c>
      <c r="F37" s="283">
        <v>1</v>
      </c>
      <c r="G37" s="283">
        <v>0.8</v>
      </c>
      <c r="H37" s="283">
        <v>6</v>
      </c>
      <c r="I37" s="283" t="s">
        <v>1074</v>
      </c>
      <c r="J37" s="246">
        <v>212</v>
      </c>
      <c r="K37" s="266">
        <v>3032</v>
      </c>
      <c r="L37" s="266">
        <v>44023</v>
      </c>
      <c r="M37" s="266">
        <v>531020142</v>
      </c>
      <c r="N37" s="283" t="b">
        <v>0</v>
      </c>
      <c r="O37" s="269">
        <v>16</v>
      </c>
      <c r="P37" s="283">
        <v>42</v>
      </c>
      <c r="Q37" s="283" t="s">
        <v>1078</v>
      </c>
      <c r="R37" s="283" t="b">
        <v>0</v>
      </c>
      <c r="S37" s="283">
        <v>1</v>
      </c>
      <c r="T37" s="283" t="b">
        <v>0</v>
      </c>
      <c r="U37" s="238" t="s">
        <v>1123</v>
      </c>
    </row>
    <row r="38" spans="1:21" s="285" customFormat="1" ht="16.5" customHeight="1" x14ac:dyDescent="0.3">
      <c r="A38" s="238" t="b">
        <v>1</v>
      </c>
      <c r="B38" s="274" t="s">
        <v>1124</v>
      </c>
      <c r="C38" s="246">
        <v>100100002</v>
      </c>
      <c r="D38" s="275">
        <v>171210043</v>
      </c>
      <c r="E38" s="284" t="s">
        <v>1102</v>
      </c>
      <c r="F38" s="283">
        <v>1.6</v>
      </c>
      <c r="G38" s="283">
        <v>1</v>
      </c>
      <c r="H38" s="283">
        <v>6</v>
      </c>
      <c r="I38" s="283" t="s">
        <v>1074</v>
      </c>
      <c r="J38" s="246">
        <v>213</v>
      </c>
      <c r="K38" s="266">
        <v>3033</v>
      </c>
      <c r="L38" s="266">
        <v>44024</v>
      </c>
      <c r="M38" s="266">
        <v>531020143</v>
      </c>
      <c r="N38" s="283" t="b">
        <v>0</v>
      </c>
      <c r="O38" s="269">
        <v>16</v>
      </c>
      <c r="P38" s="283">
        <v>43</v>
      </c>
      <c r="Q38" s="283" t="s">
        <v>1078</v>
      </c>
      <c r="R38" s="283" t="b">
        <v>0</v>
      </c>
      <c r="S38" s="283">
        <v>1</v>
      </c>
      <c r="T38" s="283" t="b">
        <v>0</v>
      </c>
      <c r="U38" s="238" t="s">
        <v>1125</v>
      </c>
    </row>
    <row r="39" spans="1:21" ht="16.5" customHeight="1" x14ac:dyDescent="0.3">
      <c r="A39" s="238" t="b">
        <v>1</v>
      </c>
      <c r="B39" s="247" t="s">
        <v>1126</v>
      </c>
      <c r="C39" s="246">
        <v>100100002</v>
      </c>
      <c r="D39" s="246">
        <v>171210050</v>
      </c>
      <c r="E39" s="247" t="s">
        <v>1105</v>
      </c>
      <c r="F39" s="246">
        <v>0.5</v>
      </c>
      <c r="G39" s="246">
        <v>0</v>
      </c>
      <c r="H39" s="246">
        <v>10</v>
      </c>
      <c r="I39" s="246" t="s">
        <v>670</v>
      </c>
      <c r="J39" s="246">
        <v>214</v>
      </c>
      <c r="K39" s="266">
        <v>3034</v>
      </c>
      <c r="L39" s="266">
        <v>-1</v>
      </c>
      <c r="M39" s="266">
        <v>531000111</v>
      </c>
      <c r="N39" s="238" t="b">
        <v>1</v>
      </c>
      <c r="O39" s="246">
        <v>0</v>
      </c>
      <c r="P39" s="246">
        <v>50</v>
      </c>
      <c r="Q39" s="246" t="s">
        <v>1063</v>
      </c>
      <c r="R39" s="246" t="b">
        <v>0</v>
      </c>
      <c r="S39" s="246">
        <v>0</v>
      </c>
      <c r="T39" s="246" t="b">
        <v>0</v>
      </c>
      <c r="U39" s="238" t="s">
        <v>1106</v>
      </c>
    </row>
    <row r="40" spans="1:21" ht="16.5" customHeight="1" x14ac:dyDescent="0.3">
      <c r="A40" s="238" t="b">
        <v>1</v>
      </c>
      <c r="B40" s="265" t="s">
        <v>1127</v>
      </c>
      <c r="C40" s="287">
        <v>100100003</v>
      </c>
      <c r="D40" s="286">
        <v>171300001</v>
      </c>
      <c r="E40" s="288" t="s">
        <v>1064</v>
      </c>
      <c r="F40" s="287">
        <v>0.5</v>
      </c>
      <c r="G40" s="287">
        <v>0</v>
      </c>
      <c r="H40" s="287">
        <v>6</v>
      </c>
      <c r="I40" s="238" t="s">
        <v>343</v>
      </c>
      <c r="J40" s="287">
        <v>301</v>
      </c>
      <c r="K40" s="266">
        <v>3035</v>
      </c>
      <c r="L40" s="266">
        <v>-1</v>
      </c>
      <c r="M40" s="266">
        <v>-1</v>
      </c>
      <c r="N40" s="238" t="b">
        <v>1</v>
      </c>
      <c r="O40" s="287">
        <v>0</v>
      </c>
      <c r="P40" s="287">
        <v>1</v>
      </c>
      <c r="Q40" s="287" t="s">
        <v>1078</v>
      </c>
      <c r="R40" s="287" t="b">
        <v>1</v>
      </c>
      <c r="S40" s="287">
        <v>0.8</v>
      </c>
      <c r="T40" s="287" t="b">
        <v>0</v>
      </c>
      <c r="U40" s="238" t="s">
        <v>521</v>
      </c>
    </row>
    <row r="41" spans="1:21" ht="16.5" customHeight="1" x14ac:dyDescent="0.3">
      <c r="A41" s="238" t="b">
        <v>1</v>
      </c>
      <c r="B41" s="265" t="s">
        <v>1128</v>
      </c>
      <c r="C41" s="287">
        <v>100100003</v>
      </c>
      <c r="D41" s="286">
        <v>171300002</v>
      </c>
      <c r="E41" s="288" t="s">
        <v>1066</v>
      </c>
      <c r="F41" s="287">
        <v>0.5</v>
      </c>
      <c r="G41" s="287">
        <v>0</v>
      </c>
      <c r="H41" s="287">
        <v>6</v>
      </c>
      <c r="I41" s="238" t="s">
        <v>343</v>
      </c>
      <c r="J41" s="287">
        <v>301</v>
      </c>
      <c r="K41" s="266">
        <v>3036</v>
      </c>
      <c r="L41" s="266">
        <v>-1</v>
      </c>
      <c r="M41" s="266">
        <v>-1</v>
      </c>
      <c r="N41" s="238" t="b">
        <v>1</v>
      </c>
      <c r="O41" s="287">
        <v>0</v>
      </c>
      <c r="P41" s="287">
        <v>2</v>
      </c>
      <c r="Q41" s="287" t="s">
        <v>1078</v>
      </c>
      <c r="R41" s="287" t="b">
        <v>1</v>
      </c>
      <c r="S41" s="287">
        <v>1.3</v>
      </c>
      <c r="T41" s="287" t="b">
        <v>0</v>
      </c>
      <c r="U41" s="238" t="s">
        <v>521</v>
      </c>
    </row>
    <row r="42" spans="1:21" ht="16.5" customHeight="1" x14ac:dyDescent="0.3">
      <c r="A42" s="238" t="b">
        <v>1</v>
      </c>
      <c r="B42" s="265" t="s">
        <v>1129</v>
      </c>
      <c r="C42" s="287">
        <v>100100003</v>
      </c>
      <c r="D42" s="286">
        <v>171300003</v>
      </c>
      <c r="E42" s="288" t="s">
        <v>1068</v>
      </c>
      <c r="F42" s="287">
        <v>0.5</v>
      </c>
      <c r="G42" s="287">
        <v>0</v>
      </c>
      <c r="H42" s="287">
        <v>6</v>
      </c>
      <c r="I42" s="238" t="s">
        <v>343</v>
      </c>
      <c r="J42" s="287">
        <v>301</v>
      </c>
      <c r="K42" s="266">
        <v>3037</v>
      </c>
      <c r="L42" s="266">
        <v>-1</v>
      </c>
      <c r="M42" s="266">
        <v>-1</v>
      </c>
      <c r="N42" s="238" t="b">
        <v>1</v>
      </c>
      <c r="O42" s="287">
        <v>0</v>
      </c>
      <c r="P42" s="287">
        <v>3</v>
      </c>
      <c r="Q42" s="287" t="s">
        <v>1078</v>
      </c>
      <c r="R42" s="287" t="b">
        <v>1</v>
      </c>
      <c r="S42" s="287">
        <v>0.5</v>
      </c>
      <c r="T42" s="287" t="b">
        <v>0</v>
      </c>
      <c r="U42" s="238" t="s">
        <v>521</v>
      </c>
    </row>
    <row r="43" spans="1:21" s="291" customFormat="1" ht="16.5" customHeight="1" x14ac:dyDescent="0.3">
      <c r="A43" s="238" t="b">
        <v>1</v>
      </c>
      <c r="B43" s="267" t="s">
        <v>1130</v>
      </c>
      <c r="C43" s="287">
        <v>100100003</v>
      </c>
      <c r="D43" s="268">
        <v>171310011</v>
      </c>
      <c r="E43" s="290" t="s">
        <v>1075</v>
      </c>
      <c r="F43" s="289">
        <v>0.7</v>
      </c>
      <c r="G43" s="289">
        <v>0.3</v>
      </c>
      <c r="H43" s="289">
        <v>5</v>
      </c>
      <c r="I43" s="289" t="s">
        <v>1074</v>
      </c>
      <c r="J43" s="287">
        <v>302</v>
      </c>
      <c r="K43" s="266">
        <v>3038</v>
      </c>
      <c r="L43" s="266">
        <v>44025</v>
      </c>
      <c r="M43" s="266">
        <v>531030111</v>
      </c>
      <c r="N43" s="289" t="b">
        <v>1</v>
      </c>
      <c r="O43" s="269">
        <v>2</v>
      </c>
      <c r="P43" s="289">
        <v>11</v>
      </c>
      <c r="Q43" s="289" t="s">
        <v>1078</v>
      </c>
      <c r="R43" s="289" t="b">
        <v>0</v>
      </c>
      <c r="S43" s="289">
        <v>1</v>
      </c>
      <c r="T43" s="289" t="b">
        <v>0</v>
      </c>
      <c r="U43" s="238" t="s">
        <v>1111</v>
      </c>
    </row>
    <row r="44" spans="1:21" s="291" customFormat="1" ht="16.5" customHeight="1" x14ac:dyDescent="0.3">
      <c r="A44" s="238" t="b">
        <v>1</v>
      </c>
      <c r="B44" s="267" t="s">
        <v>1131</v>
      </c>
      <c r="C44" s="287">
        <v>100100003</v>
      </c>
      <c r="D44" s="268">
        <v>171310012</v>
      </c>
      <c r="E44" s="290" t="s">
        <v>1079</v>
      </c>
      <c r="F44" s="289">
        <v>0.7</v>
      </c>
      <c r="G44" s="289">
        <v>0.3</v>
      </c>
      <c r="H44" s="289">
        <v>6</v>
      </c>
      <c r="I44" s="289" t="s">
        <v>1074</v>
      </c>
      <c r="J44" s="287">
        <v>303</v>
      </c>
      <c r="K44" s="266">
        <v>3039</v>
      </c>
      <c r="L44" s="266">
        <v>44026</v>
      </c>
      <c r="M44" s="266">
        <v>531030112</v>
      </c>
      <c r="N44" s="289" t="b">
        <v>0</v>
      </c>
      <c r="O44" s="269">
        <v>4</v>
      </c>
      <c r="P44" s="289">
        <v>12</v>
      </c>
      <c r="Q44" s="289" t="s">
        <v>1078</v>
      </c>
      <c r="R44" s="289" t="b">
        <v>0</v>
      </c>
      <c r="S44" s="289">
        <v>1</v>
      </c>
      <c r="T44" s="289" t="b">
        <v>0</v>
      </c>
      <c r="U44" s="238" t="s">
        <v>1111</v>
      </c>
    </row>
    <row r="45" spans="1:21" s="291" customFormat="1" ht="16.5" customHeight="1" x14ac:dyDescent="0.3">
      <c r="A45" s="238" t="b">
        <v>1</v>
      </c>
      <c r="B45" s="267" t="s">
        <v>1132</v>
      </c>
      <c r="C45" s="287">
        <v>100100003</v>
      </c>
      <c r="D45" s="268">
        <v>171310013</v>
      </c>
      <c r="E45" s="290" t="s">
        <v>1082</v>
      </c>
      <c r="F45" s="289">
        <v>0.7</v>
      </c>
      <c r="G45" s="289">
        <v>0.3</v>
      </c>
      <c r="H45" s="289">
        <v>6</v>
      </c>
      <c r="I45" s="289" t="s">
        <v>1074</v>
      </c>
      <c r="J45" s="287">
        <v>304</v>
      </c>
      <c r="K45" s="266">
        <v>3040</v>
      </c>
      <c r="L45" s="266">
        <v>44027</v>
      </c>
      <c r="M45" s="266">
        <v>531030113</v>
      </c>
      <c r="N45" s="289" t="b">
        <v>0</v>
      </c>
      <c r="O45" s="269">
        <v>6</v>
      </c>
      <c r="P45" s="289">
        <v>13</v>
      </c>
      <c r="Q45" s="289" t="s">
        <v>1078</v>
      </c>
      <c r="R45" s="289" t="b">
        <v>0</v>
      </c>
      <c r="S45" s="289">
        <v>1</v>
      </c>
      <c r="T45" s="289" t="b">
        <v>0</v>
      </c>
      <c r="U45" s="238" t="s">
        <v>1111</v>
      </c>
    </row>
    <row r="46" spans="1:21" ht="16.5" customHeight="1" x14ac:dyDescent="0.3">
      <c r="A46" s="238" t="b">
        <v>1</v>
      </c>
      <c r="B46" s="270" t="s">
        <v>1133</v>
      </c>
      <c r="C46" s="287">
        <v>100100003</v>
      </c>
      <c r="D46" s="271">
        <v>171310021</v>
      </c>
      <c r="E46" s="288" t="s">
        <v>1084</v>
      </c>
      <c r="F46" s="287">
        <v>0.5</v>
      </c>
      <c r="G46" s="287">
        <v>0.3</v>
      </c>
      <c r="H46" s="287">
        <v>6</v>
      </c>
      <c r="I46" s="287" t="s">
        <v>1074</v>
      </c>
      <c r="J46" s="287">
        <v>305</v>
      </c>
      <c r="K46" s="266">
        <v>3041</v>
      </c>
      <c r="L46" s="266">
        <v>44028</v>
      </c>
      <c r="M46" s="266">
        <v>531030121</v>
      </c>
      <c r="N46" s="238" t="b">
        <v>1</v>
      </c>
      <c r="O46" s="269">
        <v>8</v>
      </c>
      <c r="P46" s="287">
        <v>21</v>
      </c>
      <c r="Q46" s="287" t="s">
        <v>1078</v>
      </c>
      <c r="R46" s="287" t="b">
        <v>0</v>
      </c>
      <c r="S46" s="287">
        <v>1</v>
      </c>
      <c r="T46" s="287" t="b">
        <v>0</v>
      </c>
      <c r="U46" s="238" t="s">
        <v>521</v>
      </c>
    </row>
    <row r="47" spans="1:21" ht="16.5" customHeight="1" x14ac:dyDescent="0.3">
      <c r="A47" s="238" t="b">
        <v>1</v>
      </c>
      <c r="B47" s="270" t="s">
        <v>1134</v>
      </c>
      <c r="C47" s="287">
        <v>100100003</v>
      </c>
      <c r="D47" s="271">
        <v>171310022</v>
      </c>
      <c r="E47" s="288" t="s">
        <v>1086</v>
      </c>
      <c r="F47" s="287">
        <v>0.7</v>
      </c>
      <c r="G47" s="287">
        <v>0.3</v>
      </c>
      <c r="H47" s="287">
        <v>6</v>
      </c>
      <c r="I47" s="287" t="s">
        <v>1074</v>
      </c>
      <c r="J47" s="287">
        <v>306</v>
      </c>
      <c r="K47" s="266">
        <v>3042</v>
      </c>
      <c r="L47" s="266">
        <v>44029</v>
      </c>
      <c r="M47" s="266">
        <v>531030122</v>
      </c>
      <c r="N47" s="238" t="b">
        <v>0</v>
      </c>
      <c r="O47" s="269">
        <v>10</v>
      </c>
      <c r="P47" s="287">
        <v>22</v>
      </c>
      <c r="Q47" s="287" t="s">
        <v>1078</v>
      </c>
      <c r="R47" s="287" t="b">
        <v>0</v>
      </c>
      <c r="S47" s="287">
        <v>1</v>
      </c>
      <c r="T47" s="287" t="b">
        <v>0</v>
      </c>
      <c r="U47" s="238" t="s">
        <v>1111</v>
      </c>
    </row>
    <row r="48" spans="1:21" ht="16.5" customHeight="1" x14ac:dyDescent="0.3">
      <c r="A48" s="238" t="b">
        <v>1</v>
      </c>
      <c r="B48" s="270" t="s">
        <v>1135</v>
      </c>
      <c r="C48" s="287">
        <v>100100003</v>
      </c>
      <c r="D48" s="271">
        <v>171310023</v>
      </c>
      <c r="E48" s="288" t="s">
        <v>1088</v>
      </c>
      <c r="F48" s="287">
        <v>0.5</v>
      </c>
      <c r="G48" s="287">
        <v>0.3</v>
      </c>
      <c r="H48" s="287">
        <v>6</v>
      </c>
      <c r="I48" s="287" t="s">
        <v>1074</v>
      </c>
      <c r="J48" s="287">
        <v>307</v>
      </c>
      <c r="K48" s="266">
        <v>3043</v>
      </c>
      <c r="L48" s="266">
        <v>44030</v>
      </c>
      <c r="M48" s="266">
        <v>531030123</v>
      </c>
      <c r="N48" s="238" t="b">
        <v>0</v>
      </c>
      <c r="O48" s="269">
        <v>10</v>
      </c>
      <c r="P48" s="287">
        <v>23</v>
      </c>
      <c r="Q48" s="287" t="s">
        <v>1078</v>
      </c>
      <c r="R48" s="287" t="b">
        <v>0</v>
      </c>
      <c r="S48" s="287">
        <v>1</v>
      </c>
      <c r="T48" s="287" t="b">
        <v>0</v>
      </c>
      <c r="U48" s="238" t="s">
        <v>521</v>
      </c>
    </row>
    <row r="49" spans="1:21" s="291" customFormat="1" ht="16.5" customHeight="1" x14ac:dyDescent="0.3">
      <c r="A49" s="238" t="b">
        <v>1</v>
      </c>
      <c r="B49" s="272" t="s">
        <v>1136</v>
      </c>
      <c r="C49" s="287">
        <v>100100003</v>
      </c>
      <c r="D49" s="273">
        <v>171310031</v>
      </c>
      <c r="E49" s="290" t="s">
        <v>1090</v>
      </c>
      <c r="F49" s="289">
        <v>0.5</v>
      </c>
      <c r="G49" s="289">
        <v>0.3</v>
      </c>
      <c r="H49" s="289">
        <v>6</v>
      </c>
      <c r="I49" s="289" t="s">
        <v>1074</v>
      </c>
      <c r="J49" s="287">
        <v>308</v>
      </c>
      <c r="K49" s="266">
        <v>3044</v>
      </c>
      <c r="L49" s="266">
        <v>44031</v>
      </c>
      <c r="M49" s="266">
        <v>531030131</v>
      </c>
      <c r="N49" s="289" t="b">
        <v>1</v>
      </c>
      <c r="O49" s="269">
        <v>12</v>
      </c>
      <c r="P49" s="289">
        <v>31</v>
      </c>
      <c r="Q49" s="289" t="s">
        <v>1078</v>
      </c>
      <c r="R49" s="289" t="b">
        <v>0</v>
      </c>
      <c r="S49" s="289">
        <v>1</v>
      </c>
      <c r="T49" s="289" t="b">
        <v>0</v>
      </c>
      <c r="U49" s="238" t="s">
        <v>521</v>
      </c>
    </row>
    <row r="50" spans="1:21" s="291" customFormat="1" ht="16.5" customHeight="1" x14ac:dyDescent="0.3">
      <c r="A50" s="238" t="b">
        <v>1</v>
      </c>
      <c r="B50" s="272" t="s">
        <v>1137</v>
      </c>
      <c r="C50" s="287">
        <v>100100003</v>
      </c>
      <c r="D50" s="273">
        <v>171310032</v>
      </c>
      <c r="E50" s="290" t="s">
        <v>1092</v>
      </c>
      <c r="F50" s="289">
        <v>1</v>
      </c>
      <c r="G50" s="289">
        <v>0.8</v>
      </c>
      <c r="H50" s="289">
        <v>6</v>
      </c>
      <c r="I50" s="289" t="s">
        <v>1074</v>
      </c>
      <c r="J50" s="287">
        <v>309</v>
      </c>
      <c r="K50" s="266">
        <v>3045</v>
      </c>
      <c r="L50" s="266">
        <v>44032</v>
      </c>
      <c r="M50" s="266">
        <v>531030132</v>
      </c>
      <c r="N50" s="289" t="b">
        <v>0</v>
      </c>
      <c r="O50" s="269">
        <v>12</v>
      </c>
      <c r="P50" s="289">
        <v>32</v>
      </c>
      <c r="Q50" s="289" t="s">
        <v>1078</v>
      </c>
      <c r="R50" s="289" t="b">
        <v>0</v>
      </c>
      <c r="S50" s="289">
        <v>1</v>
      </c>
      <c r="T50" s="289" t="b">
        <v>0</v>
      </c>
      <c r="U50" s="238" t="s">
        <v>1106</v>
      </c>
    </row>
    <row r="51" spans="1:21" s="291" customFormat="1" ht="16.5" customHeight="1" x14ac:dyDescent="0.3">
      <c r="A51" s="238" t="b">
        <v>1</v>
      </c>
      <c r="B51" s="272" t="s">
        <v>1138</v>
      </c>
      <c r="C51" s="287">
        <v>100100003</v>
      </c>
      <c r="D51" s="273">
        <v>171310033</v>
      </c>
      <c r="E51" s="290" t="s">
        <v>1093</v>
      </c>
      <c r="F51" s="289">
        <v>0.5</v>
      </c>
      <c r="G51" s="289">
        <v>0.3</v>
      </c>
      <c r="H51" s="289">
        <v>6</v>
      </c>
      <c r="I51" s="289" t="s">
        <v>1074</v>
      </c>
      <c r="J51" s="287">
        <v>310</v>
      </c>
      <c r="K51" s="266">
        <v>3046</v>
      </c>
      <c r="L51" s="266">
        <v>44033</v>
      </c>
      <c r="M51" s="266">
        <v>531030133</v>
      </c>
      <c r="N51" s="289" t="b">
        <v>0</v>
      </c>
      <c r="O51" s="269">
        <v>14</v>
      </c>
      <c r="P51" s="289">
        <v>33</v>
      </c>
      <c r="Q51" s="289" t="s">
        <v>1078</v>
      </c>
      <c r="R51" s="289" t="b">
        <v>0</v>
      </c>
      <c r="S51" s="289">
        <v>1</v>
      </c>
      <c r="T51" s="289" t="b">
        <v>0</v>
      </c>
      <c r="U51" s="238" t="s">
        <v>521</v>
      </c>
    </row>
    <row r="52" spans="1:21" ht="16.5" customHeight="1" x14ac:dyDescent="0.3">
      <c r="A52" s="238" t="b">
        <v>1</v>
      </c>
      <c r="B52" s="274" t="s">
        <v>1139</v>
      </c>
      <c r="C52" s="287">
        <v>100100003</v>
      </c>
      <c r="D52" s="275">
        <v>171310041</v>
      </c>
      <c r="E52" s="288" t="s">
        <v>1096</v>
      </c>
      <c r="F52" s="287">
        <v>0.83299999999999996</v>
      </c>
      <c r="G52" s="287">
        <v>0.4</v>
      </c>
      <c r="H52" s="287">
        <v>6</v>
      </c>
      <c r="I52" s="287" t="s">
        <v>1074</v>
      </c>
      <c r="J52" s="287">
        <v>311</v>
      </c>
      <c r="K52" s="266">
        <v>3047</v>
      </c>
      <c r="L52" s="266">
        <v>44034</v>
      </c>
      <c r="M52" s="266">
        <v>531030141</v>
      </c>
      <c r="N52" s="238" t="b">
        <v>1</v>
      </c>
      <c r="O52" s="269">
        <v>14</v>
      </c>
      <c r="P52" s="287">
        <v>41</v>
      </c>
      <c r="Q52" s="287" t="s">
        <v>1078</v>
      </c>
      <c r="R52" s="287" t="b">
        <v>0</v>
      </c>
      <c r="S52" s="287">
        <v>1</v>
      </c>
      <c r="T52" s="287" t="b">
        <v>0</v>
      </c>
      <c r="U52" s="238" t="s">
        <v>521</v>
      </c>
    </row>
    <row r="53" spans="1:21" ht="16.5" customHeight="1" x14ac:dyDescent="0.3">
      <c r="A53" s="238" t="b">
        <v>1</v>
      </c>
      <c r="B53" s="274" t="s">
        <v>1140</v>
      </c>
      <c r="C53" s="287">
        <v>100100003</v>
      </c>
      <c r="D53" s="275">
        <v>171310042</v>
      </c>
      <c r="E53" s="288" t="s">
        <v>1099</v>
      </c>
      <c r="F53" s="287">
        <v>0.66700000000000004</v>
      </c>
      <c r="G53" s="287">
        <v>0.3</v>
      </c>
      <c r="H53" s="287">
        <v>6</v>
      </c>
      <c r="I53" s="287" t="s">
        <v>1074</v>
      </c>
      <c r="J53" s="287">
        <v>312</v>
      </c>
      <c r="K53" s="266">
        <v>3048</v>
      </c>
      <c r="L53" s="266">
        <v>44035</v>
      </c>
      <c r="M53" s="266">
        <v>531030142</v>
      </c>
      <c r="N53" s="238" t="b">
        <v>0</v>
      </c>
      <c r="O53" s="269">
        <v>16</v>
      </c>
      <c r="P53" s="287">
        <v>42</v>
      </c>
      <c r="Q53" s="287" t="s">
        <v>1078</v>
      </c>
      <c r="R53" s="287" t="b">
        <v>0</v>
      </c>
      <c r="S53" s="287">
        <v>1</v>
      </c>
      <c r="T53" s="287" t="b">
        <v>0</v>
      </c>
      <c r="U53" s="238" t="s">
        <v>521</v>
      </c>
    </row>
    <row r="54" spans="1:21" ht="16.5" customHeight="1" x14ac:dyDescent="0.3">
      <c r="A54" s="238" t="b">
        <v>1</v>
      </c>
      <c r="B54" s="274" t="s">
        <v>1141</v>
      </c>
      <c r="C54" s="287">
        <v>100100003</v>
      </c>
      <c r="D54" s="275">
        <v>171310043</v>
      </c>
      <c r="E54" s="288" t="s">
        <v>1102</v>
      </c>
      <c r="F54" s="287">
        <v>1.333</v>
      </c>
      <c r="G54" s="287">
        <v>0.9</v>
      </c>
      <c r="H54" s="287">
        <v>6</v>
      </c>
      <c r="I54" s="287" t="s">
        <v>1074</v>
      </c>
      <c r="J54" s="287">
        <v>313</v>
      </c>
      <c r="K54" s="266">
        <v>3049</v>
      </c>
      <c r="L54" s="266">
        <v>44036</v>
      </c>
      <c r="M54" s="266">
        <v>531030143</v>
      </c>
      <c r="N54" s="238" t="b">
        <v>0</v>
      </c>
      <c r="O54" s="269">
        <v>16</v>
      </c>
      <c r="P54" s="287">
        <v>43</v>
      </c>
      <c r="Q54" s="287" t="s">
        <v>1078</v>
      </c>
      <c r="R54" s="287" t="b">
        <v>0</v>
      </c>
      <c r="S54" s="287">
        <v>1</v>
      </c>
      <c r="T54" s="287" t="b">
        <v>0</v>
      </c>
      <c r="U54" s="238" t="s">
        <v>1123</v>
      </c>
    </row>
    <row r="55" spans="1:21" s="291" customFormat="1" ht="16.5" customHeight="1" x14ac:dyDescent="0.3">
      <c r="A55" s="238" t="b">
        <v>1</v>
      </c>
      <c r="B55" s="290" t="s">
        <v>1142</v>
      </c>
      <c r="C55" s="287">
        <v>100100003</v>
      </c>
      <c r="D55" s="289">
        <v>171310050</v>
      </c>
      <c r="E55" s="290" t="s">
        <v>1105</v>
      </c>
      <c r="F55" s="289">
        <v>0.5</v>
      </c>
      <c r="G55" s="289">
        <v>0</v>
      </c>
      <c r="H55" s="289">
        <v>10</v>
      </c>
      <c r="I55" s="289" t="s">
        <v>670</v>
      </c>
      <c r="J55" s="287">
        <v>314</v>
      </c>
      <c r="K55" s="266">
        <v>3050</v>
      </c>
      <c r="L55" s="266">
        <v>-1</v>
      </c>
      <c r="M55" s="266">
        <v>531000111</v>
      </c>
      <c r="N55" s="289" t="b">
        <v>1</v>
      </c>
      <c r="O55" s="289">
        <v>0</v>
      </c>
      <c r="P55" s="289">
        <v>50</v>
      </c>
      <c r="Q55" s="289" t="s">
        <v>1063</v>
      </c>
      <c r="R55" s="289" t="b">
        <v>0</v>
      </c>
      <c r="S55" s="289">
        <v>0</v>
      </c>
      <c r="T55" s="289" t="b">
        <v>0</v>
      </c>
      <c r="U55" s="238" t="s">
        <v>1106</v>
      </c>
    </row>
    <row r="56" spans="1:21" ht="16.5" customHeight="1" x14ac:dyDescent="0.3">
      <c r="A56" s="238" t="b">
        <v>1</v>
      </c>
      <c r="B56" s="292" t="s">
        <v>1143</v>
      </c>
      <c r="C56" s="238">
        <v>101000001</v>
      </c>
      <c r="D56" s="292">
        <v>172100001</v>
      </c>
      <c r="E56" s="237" t="s">
        <v>1144</v>
      </c>
      <c r="F56" s="292">
        <v>1.133</v>
      </c>
      <c r="G56" s="292">
        <v>0</v>
      </c>
      <c r="H56" s="292">
        <v>3</v>
      </c>
      <c r="I56" s="292" t="s">
        <v>1074</v>
      </c>
      <c r="J56" s="292">
        <v>401</v>
      </c>
      <c r="K56" s="266">
        <v>3051</v>
      </c>
      <c r="L56" s="266">
        <v>-1</v>
      </c>
      <c r="M56" s="266">
        <v>-1</v>
      </c>
      <c r="N56" s="238" t="b">
        <v>1</v>
      </c>
      <c r="O56" s="238">
        <v>0</v>
      </c>
      <c r="P56" s="292">
        <v>1</v>
      </c>
      <c r="Q56" s="238" t="s">
        <v>1063</v>
      </c>
      <c r="R56" s="238" t="b">
        <v>0</v>
      </c>
      <c r="S56" s="238">
        <v>0</v>
      </c>
      <c r="T56" s="238" t="b">
        <v>0</v>
      </c>
      <c r="U56" s="238" t="s">
        <v>521</v>
      </c>
    </row>
    <row r="57" spans="1:21" ht="16.5" customHeight="1" x14ac:dyDescent="0.3">
      <c r="A57" s="238" t="b">
        <v>1</v>
      </c>
      <c r="B57" s="247" t="s">
        <v>1145</v>
      </c>
      <c r="C57" s="246">
        <v>100201003</v>
      </c>
      <c r="D57" s="246">
        <v>175100101</v>
      </c>
      <c r="E57" s="247" t="s">
        <v>1144</v>
      </c>
      <c r="F57" s="246">
        <v>1.167</v>
      </c>
      <c r="G57" s="246">
        <v>0</v>
      </c>
      <c r="H57" s="246">
        <v>2</v>
      </c>
      <c r="I57" s="238" t="s">
        <v>1074</v>
      </c>
      <c r="J57" s="292">
        <v>402</v>
      </c>
      <c r="K57" s="266">
        <v>-1</v>
      </c>
      <c r="L57" s="266">
        <v>-1</v>
      </c>
      <c r="M57" s="266">
        <v>-1</v>
      </c>
      <c r="N57" s="238" t="b">
        <v>1</v>
      </c>
      <c r="O57" s="246">
        <v>0</v>
      </c>
      <c r="P57" s="246">
        <v>1</v>
      </c>
      <c r="Q57" s="246" t="s">
        <v>1063</v>
      </c>
      <c r="R57" s="246" t="b">
        <v>0</v>
      </c>
      <c r="S57" s="246">
        <v>0</v>
      </c>
      <c r="T57" s="246" t="b">
        <v>0</v>
      </c>
      <c r="U57" s="238" t="s">
        <v>521</v>
      </c>
    </row>
    <row r="58" spans="1:21" ht="16.5" customHeight="1" x14ac:dyDescent="0.3">
      <c r="A58" s="238" t="b">
        <v>1</v>
      </c>
      <c r="B58" s="247" t="s">
        <v>1146</v>
      </c>
      <c r="C58" s="246">
        <v>100201004</v>
      </c>
      <c r="D58" s="246">
        <v>175100201</v>
      </c>
      <c r="E58" s="247" t="s">
        <v>1144</v>
      </c>
      <c r="F58" s="246">
        <v>1.167</v>
      </c>
      <c r="G58" s="246">
        <v>0</v>
      </c>
      <c r="H58" s="246">
        <v>5</v>
      </c>
      <c r="I58" s="238" t="s">
        <v>1074</v>
      </c>
      <c r="J58" s="292">
        <v>403</v>
      </c>
      <c r="K58" s="266">
        <v>-1</v>
      </c>
      <c r="L58" s="266">
        <v>-1</v>
      </c>
      <c r="M58" s="266">
        <v>-1</v>
      </c>
      <c r="N58" s="238" t="b">
        <v>1</v>
      </c>
      <c r="O58" s="246">
        <v>0</v>
      </c>
      <c r="P58" s="246">
        <v>1</v>
      </c>
      <c r="Q58" s="246" t="s">
        <v>1063</v>
      </c>
      <c r="R58" s="246" t="b">
        <v>0</v>
      </c>
      <c r="S58" s="246">
        <v>0</v>
      </c>
      <c r="T58" s="246" t="b">
        <v>0</v>
      </c>
      <c r="U58" s="238" t="s">
        <v>521</v>
      </c>
    </row>
    <row r="59" spans="1:21" ht="16.5" customHeight="1" x14ac:dyDescent="0.3">
      <c r="A59" s="238" t="b">
        <v>1</v>
      </c>
      <c r="B59" s="247" t="s">
        <v>1147</v>
      </c>
      <c r="C59" s="246">
        <v>100201001</v>
      </c>
      <c r="D59" s="246">
        <v>175100301</v>
      </c>
      <c r="E59" s="247" t="s">
        <v>1144</v>
      </c>
      <c r="F59" s="246">
        <v>1.167</v>
      </c>
      <c r="G59" s="246">
        <v>0</v>
      </c>
      <c r="H59" s="246">
        <v>2</v>
      </c>
      <c r="I59" s="238" t="s">
        <v>1074</v>
      </c>
      <c r="J59" s="292">
        <v>404</v>
      </c>
      <c r="K59" s="266">
        <v>-1</v>
      </c>
      <c r="L59" s="266">
        <v>-1</v>
      </c>
      <c r="M59" s="266">
        <v>-1</v>
      </c>
      <c r="N59" s="238" t="b">
        <v>1</v>
      </c>
      <c r="O59" s="246">
        <v>0</v>
      </c>
      <c r="P59" s="246">
        <v>1</v>
      </c>
      <c r="Q59" s="246" t="s">
        <v>1063</v>
      </c>
      <c r="R59" s="246" t="b">
        <v>0</v>
      </c>
      <c r="S59" s="246">
        <v>0</v>
      </c>
      <c r="T59" s="246" t="b">
        <v>0</v>
      </c>
      <c r="U59" s="238" t="s">
        <v>521</v>
      </c>
    </row>
    <row r="60" spans="1:21" ht="16.5" customHeight="1" x14ac:dyDescent="0.3">
      <c r="A60" s="238" t="b">
        <v>1</v>
      </c>
      <c r="B60" s="247" t="s">
        <v>1148</v>
      </c>
      <c r="C60" s="246">
        <v>100201002</v>
      </c>
      <c r="D60" s="246">
        <v>175100401</v>
      </c>
      <c r="E60" s="247" t="s">
        <v>1144</v>
      </c>
      <c r="F60" s="246">
        <v>1.167</v>
      </c>
      <c r="G60" s="246">
        <v>0</v>
      </c>
      <c r="H60" s="246">
        <v>5</v>
      </c>
      <c r="I60" s="238" t="s">
        <v>1074</v>
      </c>
      <c r="J60" s="292">
        <v>405</v>
      </c>
      <c r="K60" s="266">
        <v>-1</v>
      </c>
      <c r="L60" s="266">
        <v>-1</v>
      </c>
      <c r="M60" s="266">
        <v>-1</v>
      </c>
      <c r="N60" s="238" t="b">
        <v>1</v>
      </c>
      <c r="O60" s="246">
        <v>0</v>
      </c>
      <c r="P60" s="246">
        <v>1</v>
      </c>
      <c r="Q60" s="246" t="s">
        <v>1063</v>
      </c>
      <c r="R60" s="246" t="b">
        <v>0</v>
      </c>
      <c r="S60" s="246">
        <v>0</v>
      </c>
      <c r="T60" s="246" t="b">
        <v>0</v>
      </c>
      <c r="U60" s="238" t="s">
        <v>521</v>
      </c>
    </row>
    <row r="61" spans="1:21" ht="16.5" customHeight="1" x14ac:dyDescent="0.3">
      <c r="A61" s="238" t="b">
        <v>1</v>
      </c>
      <c r="B61" s="247" t="s">
        <v>1149</v>
      </c>
      <c r="C61" s="246">
        <v>100201005</v>
      </c>
      <c r="D61" s="246">
        <v>175100501</v>
      </c>
      <c r="E61" s="247" t="s">
        <v>1144</v>
      </c>
      <c r="F61" s="246">
        <v>1.167</v>
      </c>
      <c r="G61" s="246">
        <v>0</v>
      </c>
      <c r="H61" s="246">
        <v>5</v>
      </c>
      <c r="I61" s="238" t="s">
        <v>1074</v>
      </c>
      <c r="J61" s="292">
        <v>406</v>
      </c>
      <c r="K61" s="266">
        <v>-1</v>
      </c>
      <c r="L61" s="266">
        <v>-1</v>
      </c>
      <c r="M61" s="266">
        <v>-1</v>
      </c>
      <c r="N61" s="238" t="b">
        <v>1</v>
      </c>
      <c r="O61" s="246">
        <v>0</v>
      </c>
      <c r="P61" s="246">
        <v>1</v>
      </c>
      <c r="Q61" s="246" t="s">
        <v>1063</v>
      </c>
      <c r="R61" s="246" t="b">
        <v>0</v>
      </c>
      <c r="S61" s="246">
        <v>0</v>
      </c>
      <c r="T61" s="246" t="b">
        <v>0</v>
      </c>
      <c r="U61" s="238" t="s">
        <v>521</v>
      </c>
    </row>
    <row r="62" spans="1:21" ht="16.5" customHeight="1" x14ac:dyDescent="0.3">
      <c r="A62" s="238" t="b">
        <v>1</v>
      </c>
      <c r="B62" s="247" t="s">
        <v>1150</v>
      </c>
      <c r="C62" s="246">
        <v>100301003</v>
      </c>
      <c r="D62" s="246">
        <v>175150101</v>
      </c>
      <c r="E62" s="247" t="s">
        <v>1144</v>
      </c>
      <c r="F62" s="246">
        <v>1.167</v>
      </c>
      <c r="G62" s="246">
        <v>0</v>
      </c>
      <c r="H62" s="246">
        <v>2</v>
      </c>
      <c r="I62" s="238" t="s">
        <v>1074</v>
      </c>
      <c r="J62" s="292">
        <v>407</v>
      </c>
      <c r="K62" s="266">
        <v>-1</v>
      </c>
      <c r="L62" s="266">
        <v>-1</v>
      </c>
      <c r="M62" s="266">
        <v>-1</v>
      </c>
      <c r="N62" s="238" t="b">
        <v>1</v>
      </c>
      <c r="O62" s="246">
        <v>0</v>
      </c>
      <c r="P62" s="246">
        <v>1</v>
      </c>
      <c r="Q62" s="246" t="s">
        <v>1063</v>
      </c>
      <c r="R62" s="246" t="b">
        <v>0</v>
      </c>
      <c r="S62" s="246">
        <v>0</v>
      </c>
      <c r="T62" s="246" t="b">
        <v>0</v>
      </c>
      <c r="U62" s="238" t="s">
        <v>521</v>
      </c>
    </row>
    <row r="63" spans="1:21" ht="16.5" customHeight="1" x14ac:dyDescent="0.3">
      <c r="A63" s="238" t="b">
        <v>1</v>
      </c>
      <c r="B63" s="237" t="s">
        <v>1151</v>
      </c>
      <c r="C63" s="246">
        <v>100301003</v>
      </c>
      <c r="D63" s="238">
        <v>175150103</v>
      </c>
      <c r="E63" s="247" t="s">
        <v>1152</v>
      </c>
      <c r="F63" s="246">
        <v>1.8660000000000001</v>
      </c>
      <c r="G63" s="246">
        <v>0</v>
      </c>
      <c r="H63" s="246">
        <v>7</v>
      </c>
      <c r="I63" s="238" t="s">
        <v>1074</v>
      </c>
      <c r="J63" s="292">
        <v>408</v>
      </c>
      <c r="K63" s="266">
        <v>-1</v>
      </c>
      <c r="L63" s="266">
        <v>-1</v>
      </c>
      <c r="M63" s="266">
        <v>-1</v>
      </c>
      <c r="N63" s="238" t="b">
        <v>1</v>
      </c>
      <c r="O63" s="246">
        <v>0</v>
      </c>
      <c r="P63" s="246">
        <v>3</v>
      </c>
      <c r="Q63" s="246" t="s">
        <v>1063</v>
      </c>
      <c r="R63" s="246" t="b">
        <v>0</v>
      </c>
      <c r="S63" s="246">
        <v>0</v>
      </c>
      <c r="T63" s="246" t="b">
        <v>0</v>
      </c>
      <c r="U63" s="238" t="s">
        <v>521</v>
      </c>
    </row>
    <row r="64" spans="1:21" ht="16.5" customHeight="1" x14ac:dyDescent="0.3">
      <c r="A64" s="238" t="b">
        <v>1</v>
      </c>
      <c r="B64" s="247" t="s">
        <v>1153</v>
      </c>
      <c r="C64" s="246">
        <v>100301004</v>
      </c>
      <c r="D64" s="246">
        <v>175150201</v>
      </c>
      <c r="E64" s="247" t="s">
        <v>1144</v>
      </c>
      <c r="F64" s="246">
        <v>1.167</v>
      </c>
      <c r="G64" s="246">
        <v>0</v>
      </c>
      <c r="H64" s="246">
        <v>5</v>
      </c>
      <c r="I64" s="238" t="s">
        <v>1074</v>
      </c>
      <c r="J64" s="292">
        <v>409</v>
      </c>
      <c r="K64" s="266">
        <v>-1</v>
      </c>
      <c r="L64" s="266">
        <v>-1</v>
      </c>
      <c r="M64" s="266">
        <v>-1</v>
      </c>
      <c r="N64" s="238" t="b">
        <v>1</v>
      </c>
      <c r="O64" s="246">
        <v>0</v>
      </c>
      <c r="P64" s="246">
        <v>1</v>
      </c>
      <c r="Q64" s="246" t="s">
        <v>1063</v>
      </c>
      <c r="R64" s="246" t="b">
        <v>0</v>
      </c>
      <c r="S64" s="246">
        <v>0</v>
      </c>
      <c r="T64" s="246" t="b">
        <v>0</v>
      </c>
      <c r="U64" s="238" t="s">
        <v>521</v>
      </c>
    </row>
    <row r="65" spans="1:21" ht="16.5" customHeight="1" x14ac:dyDescent="0.3">
      <c r="A65" s="238" t="b">
        <v>1</v>
      </c>
      <c r="B65" s="247" t="s">
        <v>1154</v>
      </c>
      <c r="C65" s="246">
        <v>100301004</v>
      </c>
      <c r="D65" s="246">
        <v>175150202</v>
      </c>
      <c r="E65" s="247" t="s">
        <v>1152</v>
      </c>
      <c r="F65" s="246">
        <v>1.6659999999999999</v>
      </c>
      <c r="G65" s="246">
        <v>0</v>
      </c>
      <c r="H65" s="246">
        <v>8</v>
      </c>
      <c r="I65" s="238" t="s">
        <v>1074</v>
      </c>
      <c r="J65" s="292">
        <v>410</v>
      </c>
      <c r="K65" s="266">
        <v>-1</v>
      </c>
      <c r="L65" s="266">
        <v>-1</v>
      </c>
      <c r="M65" s="266">
        <v>-1</v>
      </c>
      <c r="N65" s="238" t="b">
        <v>1</v>
      </c>
      <c r="O65" s="246">
        <v>0</v>
      </c>
      <c r="P65" s="246">
        <v>2</v>
      </c>
      <c r="Q65" s="246" t="s">
        <v>1063</v>
      </c>
      <c r="R65" s="246" t="b">
        <v>0</v>
      </c>
      <c r="S65" s="246">
        <v>0</v>
      </c>
      <c r="T65" s="246" t="b">
        <v>0</v>
      </c>
      <c r="U65" s="238" t="s">
        <v>521</v>
      </c>
    </row>
    <row r="66" spans="1:21" ht="16.5" customHeight="1" x14ac:dyDescent="0.3">
      <c r="A66" s="238" t="b">
        <v>1</v>
      </c>
      <c r="B66" s="281" t="s">
        <v>1155</v>
      </c>
      <c r="C66" s="280">
        <v>100301001</v>
      </c>
      <c r="D66" s="280">
        <v>175150301</v>
      </c>
      <c r="E66" s="281" t="s">
        <v>1144</v>
      </c>
      <c r="F66" s="280">
        <v>1.167</v>
      </c>
      <c r="G66" s="280">
        <v>0</v>
      </c>
      <c r="H66" s="280">
        <v>2</v>
      </c>
      <c r="I66" s="238" t="s">
        <v>1074</v>
      </c>
      <c r="J66" s="292">
        <v>411</v>
      </c>
      <c r="K66" s="266">
        <v>-1</v>
      </c>
      <c r="L66" s="266">
        <v>-1</v>
      </c>
      <c r="M66" s="266">
        <v>-1</v>
      </c>
      <c r="N66" s="238" t="b">
        <v>1</v>
      </c>
      <c r="O66" s="280">
        <v>0</v>
      </c>
      <c r="P66" s="280">
        <v>1</v>
      </c>
      <c r="Q66" s="280" t="s">
        <v>1063</v>
      </c>
      <c r="R66" s="280" t="b">
        <v>0</v>
      </c>
      <c r="S66" s="280">
        <v>0</v>
      </c>
      <c r="T66" s="280" t="b">
        <v>0</v>
      </c>
      <c r="U66" s="238" t="s">
        <v>521</v>
      </c>
    </row>
    <row r="67" spans="1:21" ht="16.5" customHeight="1" x14ac:dyDescent="0.3">
      <c r="A67" s="238" t="b">
        <v>1</v>
      </c>
      <c r="B67" s="281" t="s">
        <v>1156</v>
      </c>
      <c r="C67" s="280">
        <v>100301002</v>
      </c>
      <c r="D67" s="280">
        <v>175150401</v>
      </c>
      <c r="E67" s="281" t="s">
        <v>1144</v>
      </c>
      <c r="F67" s="280">
        <v>1.167</v>
      </c>
      <c r="G67" s="280">
        <v>0</v>
      </c>
      <c r="H67" s="280">
        <v>5</v>
      </c>
      <c r="I67" s="238" t="s">
        <v>1074</v>
      </c>
      <c r="J67" s="292">
        <v>412</v>
      </c>
      <c r="K67" s="266">
        <v>-1</v>
      </c>
      <c r="L67" s="266">
        <v>-1</v>
      </c>
      <c r="M67" s="266">
        <v>-1</v>
      </c>
      <c r="N67" s="238" t="b">
        <v>1</v>
      </c>
      <c r="O67" s="280">
        <v>0</v>
      </c>
      <c r="P67" s="280">
        <v>1</v>
      </c>
      <c r="Q67" s="280" t="s">
        <v>1063</v>
      </c>
      <c r="R67" s="280" t="b">
        <v>0</v>
      </c>
      <c r="S67" s="280">
        <v>0</v>
      </c>
      <c r="T67" s="280" t="b">
        <v>0</v>
      </c>
      <c r="U67" s="238" t="s">
        <v>521</v>
      </c>
    </row>
    <row r="68" spans="1:21" ht="16.5" customHeight="1" x14ac:dyDescent="0.3">
      <c r="A68" s="238" t="b">
        <v>1</v>
      </c>
      <c r="B68" s="247" t="s">
        <v>1157</v>
      </c>
      <c r="C68" s="246">
        <v>100301005</v>
      </c>
      <c r="D68" s="238">
        <v>175150501</v>
      </c>
      <c r="E68" s="247" t="s">
        <v>1144</v>
      </c>
      <c r="F68" s="246">
        <v>1.167</v>
      </c>
      <c r="G68" s="246">
        <v>0</v>
      </c>
      <c r="H68" s="246">
        <v>5</v>
      </c>
      <c r="I68" s="238" t="s">
        <v>1074</v>
      </c>
      <c r="J68" s="292">
        <v>413</v>
      </c>
      <c r="K68" s="266">
        <v>-1</v>
      </c>
      <c r="L68" s="266">
        <v>-1</v>
      </c>
      <c r="M68" s="266">
        <v>-1</v>
      </c>
      <c r="N68" s="238" t="b">
        <v>1</v>
      </c>
      <c r="O68" s="246">
        <v>0</v>
      </c>
      <c r="P68" s="246">
        <v>1</v>
      </c>
      <c r="Q68" s="246" t="s">
        <v>1063</v>
      </c>
      <c r="R68" s="246" t="b">
        <v>0</v>
      </c>
      <c r="S68" s="246">
        <v>0</v>
      </c>
      <c r="T68" s="246" t="b">
        <v>0</v>
      </c>
      <c r="U68" s="238" t="s">
        <v>521</v>
      </c>
    </row>
    <row r="69" spans="1:21" ht="16.5" customHeight="1" x14ac:dyDescent="0.3">
      <c r="A69" s="238" t="b">
        <v>1</v>
      </c>
      <c r="B69" s="247" t="s">
        <v>1158</v>
      </c>
      <c r="C69" s="246">
        <v>100301005</v>
      </c>
      <c r="D69" s="238">
        <v>175150502</v>
      </c>
      <c r="E69" s="247" t="s">
        <v>1152</v>
      </c>
      <c r="F69" s="246">
        <v>2.133</v>
      </c>
      <c r="G69" s="246">
        <v>0</v>
      </c>
      <c r="H69" s="246">
        <v>5</v>
      </c>
      <c r="I69" s="238" t="s">
        <v>1074</v>
      </c>
      <c r="J69" s="292">
        <v>414</v>
      </c>
      <c r="K69" s="266">
        <v>-1</v>
      </c>
      <c r="L69" s="266">
        <v>-1</v>
      </c>
      <c r="M69" s="266">
        <v>-1</v>
      </c>
      <c r="N69" s="238" t="b">
        <v>1</v>
      </c>
      <c r="O69" s="246">
        <v>0</v>
      </c>
      <c r="P69" s="246">
        <v>2</v>
      </c>
      <c r="Q69" s="246" t="s">
        <v>1063</v>
      </c>
      <c r="R69" s="246" t="b">
        <v>0</v>
      </c>
      <c r="S69" s="246">
        <v>0</v>
      </c>
      <c r="T69" s="246" t="b">
        <v>0</v>
      </c>
      <c r="U69" s="238" t="s">
        <v>521</v>
      </c>
    </row>
    <row r="70" spans="1:21" ht="16.5" customHeight="1" x14ac:dyDescent="0.3">
      <c r="A70" s="238" t="b">
        <v>1</v>
      </c>
      <c r="B70" s="247" t="s">
        <v>1159</v>
      </c>
      <c r="C70" s="246">
        <v>100301005</v>
      </c>
      <c r="D70" s="238">
        <v>175150503</v>
      </c>
      <c r="E70" s="247" t="s">
        <v>1160</v>
      </c>
      <c r="F70" s="246">
        <v>1.167</v>
      </c>
      <c r="G70" s="246">
        <v>0</v>
      </c>
      <c r="H70" s="246">
        <v>8</v>
      </c>
      <c r="I70" s="238" t="s">
        <v>1074</v>
      </c>
      <c r="J70" s="292">
        <v>415</v>
      </c>
      <c r="K70" s="266">
        <v>-1</v>
      </c>
      <c r="L70" s="266">
        <v>-1</v>
      </c>
      <c r="M70" s="266">
        <v>-1</v>
      </c>
      <c r="N70" s="238" t="b">
        <v>1</v>
      </c>
      <c r="O70" s="246">
        <v>0</v>
      </c>
      <c r="P70" s="246">
        <v>3</v>
      </c>
      <c r="Q70" s="246" t="s">
        <v>1063</v>
      </c>
      <c r="R70" s="246" t="b">
        <v>0</v>
      </c>
      <c r="S70" s="246">
        <v>0</v>
      </c>
      <c r="T70" s="246" t="b">
        <v>0</v>
      </c>
      <c r="U70" s="238" t="s">
        <v>521</v>
      </c>
    </row>
    <row r="71" spans="1:21" ht="16.5" customHeight="1" x14ac:dyDescent="0.3">
      <c r="A71" s="238" t="b">
        <v>1</v>
      </c>
      <c r="B71" s="247" t="s">
        <v>1161</v>
      </c>
      <c r="C71" s="246">
        <v>100500001</v>
      </c>
      <c r="D71" s="246">
        <v>175190101</v>
      </c>
      <c r="E71" s="247" t="s">
        <v>1144</v>
      </c>
      <c r="F71" s="246">
        <v>1.2</v>
      </c>
      <c r="G71" s="246">
        <v>0</v>
      </c>
      <c r="H71" s="246">
        <v>4</v>
      </c>
      <c r="I71" s="238" t="s">
        <v>1074</v>
      </c>
      <c r="J71" s="292">
        <v>416</v>
      </c>
      <c r="K71" s="266">
        <v>-1</v>
      </c>
      <c r="L71" s="266">
        <v>-1</v>
      </c>
      <c r="M71" s="266">
        <v>-1</v>
      </c>
      <c r="N71" s="238" t="b">
        <v>1</v>
      </c>
      <c r="O71" s="246">
        <v>0</v>
      </c>
      <c r="P71" s="246">
        <v>1</v>
      </c>
      <c r="Q71" s="246" t="s">
        <v>1063</v>
      </c>
      <c r="R71" s="246" t="b">
        <v>0</v>
      </c>
      <c r="S71" s="246">
        <v>0</v>
      </c>
      <c r="T71" s="246" t="b">
        <v>0</v>
      </c>
      <c r="U71" s="238" t="s">
        <v>521</v>
      </c>
    </row>
    <row r="72" spans="1:21" ht="16.5" customHeight="1" x14ac:dyDescent="0.3">
      <c r="A72" s="238" t="b">
        <v>1</v>
      </c>
      <c r="B72" s="247" t="s">
        <v>1162</v>
      </c>
      <c r="C72" s="246">
        <v>100500001</v>
      </c>
      <c r="D72" s="246">
        <v>175190102</v>
      </c>
      <c r="E72" s="247" t="s">
        <v>1163</v>
      </c>
      <c r="F72" s="246">
        <v>1.2</v>
      </c>
      <c r="G72" s="246">
        <v>0</v>
      </c>
      <c r="H72" s="246">
        <v>4</v>
      </c>
      <c r="I72" s="238" t="s">
        <v>1074</v>
      </c>
      <c r="J72" s="292">
        <v>417</v>
      </c>
      <c r="K72" s="266">
        <v>-1</v>
      </c>
      <c r="L72" s="266">
        <v>-1</v>
      </c>
      <c r="M72" s="266">
        <v>-1</v>
      </c>
      <c r="N72" s="238" t="b">
        <v>1</v>
      </c>
      <c r="O72" s="246">
        <v>0</v>
      </c>
      <c r="P72" s="246">
        <v>2</v>
      </c>
      <c r="Q72" s="246" t="s">
        <v>1063</v>
      </c>
      <c r="R72" s="246" t="b">
        <v>0</v>
      </c>
      <c r="S72" s="246">
        <v>0</v>
      </c>
      <c r="T72" s="246" t="b">
        <v>0</v>
      </c>
      <c r="U72" s="238" t="s">
        <v>521</v>
      </c>
    </row>
    <row r="73" spans="1:21" ht="16.5" customHeight="1" x14ac:dyDescent="0.3">
      <c r="A73" s="238" t="b">
        <v>1</v>
      </c>
      <c r="B73" s="247" t="s">
        <v>1164</v>
      </c>
      <c r="C73" s="246">
        <v>100500001</v>
      </c>
      <c r="D73" s="246">
        <v>175190111</v>
      </c>
      <c r="E73" s="247" t="s">
        <v>1152</v>
      </c>
      <c r="F73" s="246">
        <v>2.3330000000000002</v>
      </c>
      <c r="G73" s="246">
        <v>0</v>
      </c>
      <c r="H73" s="246">
        <v>10</v>
      </c>
      <c r="I73" s="238" t="s">
        <v>1074</v>
      </c>
      <c r="J73" s="292">
        <v>418</v>
      </c>
      <c r="K73" s="266">
        <v>-1</v>
      </c>
      <c r="L73" s="266">
        <v>-1</v>
      </c>
      <c r="M73" s="266">
        <v>-1</v>
      </c>
      <c r="N73" s="238" t="b">
        <v>1</v>
      </c>
      <c r="O73" s="246">
        <v>0</v>
      </c>
      <c r="P73" s="246">
        <v>3</v>
      </c>
      <c r="Q73" s="246" t="s">
        <v>1063</v>
      </c>
      <c r="R73" s="246" t="b">
        <v>0</v>
      </c>
      <c r="S73" s="246">
        <v>0</v>
      </c>
      <c r="T73" s="246" t="b">
        <v>0</v>
      </c>
      <c r="U73" s="238" t="s">
        <v>521</v>
      </c>
    </row>
    <row r="74" spans="1:21" ht="16.5" customHeight="1" x14ac:dyDescent="0.3">
      <c r="A74" s="238" t="b">
        <v>1</v>
      </c>
      <c r="B74" s="247" t="s">
        <v>1165</v>
      </c>
      <c r="C74" s="246">
        <v>100500001</v>
      </c>
      <c r="D74" s="246">
        <v>175190112</v>
      </c>
      <c r="E74" s="247" t="s">
        <v>1160</v>
      </c>
      <c r="F74" s="246">
        <v>1.8660000000000001</v>
      </c>
      <c r="G74" s="246">
        <v>0</v>
      </c>
      <c r="H74" s="246">
        <v>10</v>
      </c>
      <c r="I74" s="238" t="s">
        <v>1074</v>
      </c>
      <c r="J74" s="292">
        <v>419</v>
      </c>
      <c r="K74" s="266">
        <v>-1</v>
      </c>
      <c r="L74" s="266">
        <v>-1</v>
      </c>
      <c r="M74" s="266">
        <v>-1</v>
      </c>
      <c r="N74" s="238" t="b">
        <v>1</v>
      </c>
      <c r="O74" s="246">
        <v>0</v>
      </c>
      <c r="P74" s="246">
        <v>4</v>
      </c>
      <c r="Q74" s="246" t="s">
        <v>1063</v>
      </c>
      <c r="R74" s="246" t="b">
        <v>0</v>
      </c>
      <c r="S74" s="246">
        <v>0</v>
      </c>
      <c r="T74" s="246" t="b">
        <v>0</v>
      </c>
      <c r="U74" s="238" t="s">
        <v>521</v>
      </c>
    </row>
    <row r="75" spans="1:21" ht="16.5" customHeight="1" x14ac:dyDescent="0.3">
      <c r="A75" s="238" t="b">
        <v>1</v>
      </c>
      <c r="B75" s="247" t="s">
        <v>1166</v>
      </c>
      <c r="C75" s="246">
        <v>100500001</v>
      </c>
      <c r="D75" s="246">
        <v>175190113</v>
      </c>
      <c r="E75" s="247" t="s">
        <v>1167</v>
      </c>
      <c r="F75" s="246">
        <v>3.6</v>
      </c>
      <c r="G75" s="246">
        <v>0</v>
      </c>
      <c r="H75" s="246">
        <v>10</v>
      </c>
      <c r="I75" s="238" t="s">
        <v>1074</v>
      </c>
      <c r="J75" s="292">
        <v>420</v>
      </c>
      <c r="K75" s="266">
        <v>-1</v>
      </c>
      <c r="L75" s="266">
        <v>-1</v>
      </c>
      <c r="M75" s="266">
        <v>-1</v>
      </c>
      <c r="N75" s="238" t="b">
        <v>1</v>
      </c>
      <c r="O75" s="246">
        <v>0</v>
      </c>
      <c r="P75" s="246">
        <v>5</v>
      </c>
      <c r="Q75" s="246" t="s">
        <v>1063</v>
      </c>
      <c r="R75" s="246" t="b">
        <v>0</v>
      </c>
      <c r="S75" s="246">
        <v>0</v>
      </c>
      <c r="T75" s="246" t="b">
        <v>0</v>
      </c>
      <c r="U75" s="238" t="s">
        <v>521</v>
      </c>
    </row>
    <row r="76" spans="1:21" ht="16.5" customHeight="1" x14ac:dyDescent="0.3">
      <c r="A76" s="238" t="b">
        <v>1</v>
      </c>
      <c r="B76" s="247" t="s">
        <v>1168</v>
      </c>
      <c r="C76" s="246">
        <v>100500001</v>
      </c>
      <c r="D76" s="246">
        <v>175190114</v>
      </c>
      <c r="E76" s="247" t="s">
        <v>1169</v>
      </c>
      <c r="F76" s="246">
        <v>3.0670000000000002</v>
      </c>
      <c r="G76" s="246">
        <v>0</v>
      </c>
      <c r="H76" s="246">
        <v>10</v>
      </c>
      <c r="I76" s="238" t="s">
        <v>1074</v>
      </c>
      <c r="J76" s="246">
        <v>175190114</v>
      </c>
      <c r="K76" s="266">
        <v>-1</v>
      </c>
      <c r="L76" s="266">
        <v>-1</v>
      </c>
      <c r="M76" s="266">
        <v>-1</v>
      </c>
      <c r="N76" s="238" t="b">
        <v>1</v>
      </c>
      <c r="O76" s="246">
        <v>0</v>
      </c>
      <c r="P76" s="246">
        <v>6</v>
      </c>
      <c r="Q76" s="246" t="s">
        <v>1063</v>
      </c>
      <c r="R76" s="246" t="b">
        <v>0</v>
      </c>
      <c r="S76" s="246">
        <v>0</v>
      </c>
      <c r="T76" s="246" t="b">
        <v>0</v>
      </c>
      <c r="U76" s="238" t="s">
        <v>521</v>
      </c>
    </row>
    <row r="77" spans="1:21" s="276" customFormat="1" ht="16.5" customHeight="1" x14ac:dyDescent="0.3">
      <c r="A77" s="268" t="b">
        <v>1</v>
      </c>
      <c r="B77" s="267" t="s">
        <v>1170</v>
      </c>
      <c r="C77" s="268">
        <v>100202001</v>
      </c>
      <c r="D77" s="268">
        <v>175200101</v>
      </c>
      <c r="E77" s="267" t="s">
        <v>1144</v>
      </c>
      <c r="F77" s="268">
        <v>0.93300000000000005</v>
      </c>
      <c r="G77" s="268">
        <v>0</v>
      </c>
      <c r="H77" s="268">
        <v>2</v>
      </c>
      <c r="I77" s="268" t="s">
        <v>1074</v>
      </c>
      <c r="J77" s="293">
        <v>421</v>
      </c>
      <c r="K77" s="294">
        <v>-1</v>
      </c>
      <c r="L77" s="294">
        <v>-1</v>
      </c>
      <c r="M77" s="294">
        <v>-1</v>
      </c>
      <c r="N77" s="268" t="b">
        <v>1</v>
      </c>
      <c r="O77" s="268">
        <v>0</v>
      </c>
      <c r="P77" s="268">
        <v>1</v>
      </c>
      <c r="Q77" s="268" t="s">
        <v>1063</v>
      </c>
      <c r="R77" s="268" t="b">
        <v>0</v>
      </c>
      <c r="S77" s="268">
        <v>0</v>
      </c>
      <c r="T77" s="268" t="b">
        <v>0</v>
      </c>
      <c r="U77" s="268" t="s">
        <v>521</v>
      </c>
    </row>
    <row r="78" spans="1:21" ht="16.5" customHeight="1" x14ac:dyDescent="0.3">
      <c r="A78" s="238" t="b">
        <v>1</v>
      </c>
      <c r="B78" s="237" t="s">
        <v>1171</v>
      </c>
      <c r="C78" s="238">
        <v>100202002</v>
      </c>
      <c r="D78" s="238">
        <v>175200201</v>
      </c>
      <c r="E78" s="237" t="s">
        <v>1144</v>
      </c>
      <c r="F78" s="238">
        <v>1.266</v>
      </c>
      <c r="G78" s="238">
        <v>0</v>
      </c>
      <c r="H78" s="238">
        <v>5</v>
      </c>
      <c r="I78" s="238" t="s">
        <v>1074</v>
      </c>
      <c r="J78" s="292">
        <v>422</v>
      </c>
      <c r="K78" s="266">
        <v>-1</v>
      </c>
      <c r="L78" s="266">
        <v>-1</v>
      </c>
      <c r="M78" s="266">
        <v>-1</v>
      </c>
      <c r="N78" s="238" t="b">
        <v>1</v>
      </c>
      <c r="O78" s="238">
        <v>0</v>
      </c>
      <c r="P78" s="238">
        <v>1</v>
      </c>
      <c r="Q78" s="238" t="s">
        <v>1063</v>
      </c>
      <c r="R78" s="238" t="b">
        <v>0</v>
      </c>
      <c r="S78" s="238">
        <v>0</v>
      </c>
      <c r="T78" s="238" t="b">
        <v>0</v>
      </c>
      <c r="U78" s="238" t="s">
        <v>521</v>
      </c>
    </row>
    <row r="79" spans="1:21" ht="16.5" customHeight="1" x14ac:dyDescent="0.3">
      <c r="A79" s="238" t="b">
        <v>1</v>
      </c>
      <c r="B79" s="237" t="s">
        <v>1172</v>
      </c>
      <c r="C79" s="238">
        <v>100202004</v>
      </c>
      <c r="D79" s="238">
        <v>175200301</v>
      </c>
      <c r="E79" s="237" t="s">
        <v>1144</v>
      </c>
      <c r="F79" s="238">
        <v>1.0329999999999999</v>
      </c>
      <c r="G79" s="238">
        <v>0</v>
      </c>
      <c r="H79" s="238">
        <v>2</v>
      </c>
      <c r="I79" s="238" t="s">
        <v>1074</v>
      </c>
      <c r="J79" s="292">
        <v>423</v>
      </c>
      <c r="K79" s="266">
        <v>-1</v>
      </c>
      <c r="L79" s="266">
        <v>-1</v>
      </c>
      <c r="M79" s="266">
        <v>-1</v>
      </c>
      <c r="N79" s="238" t="b">
        <v>1</v>
      </c>
      <c r="O79" s="238">
        <v>0</v>
      </c>
      <c r="P79" s="238">
        <v>1</v>
      </c>
      <c r="Q79" s="238" t="s">
        <v>1063</v>
      </c>
      <c r="R79" s="238" t="b">
        <v>0</v>
      </c>
      <c r="S79" s="238">
        <v>0</v>
      </c>
      <c r="T79" s="238" t="b">
        <v>0</v>
      </c>
      <c r="U79" s="238" t="s">
        <v>521</v>
      </c>
    </row>
    <row r="80" spans="1:21" ht="16.5" customHeight="1" x14ac:dyDescent="0.3">
      <c r="A80" s="238" t="b">
        <v>1</v>
      </c>
      <c r="B80" s="237" t="s">
        <v>1173</v>
      </c>
      <c r="C80" s="238">
        <v>100202003</v>
      </c>
      <c r="D80" s="238">
        <v>175200401</v>
      </c>
      <c r="E80" s="237" t="s">
        <v>1144</v>
      </c>
      <c r="F80" s="238">
        <v>0.9</v>
      </c>
      <c r="G80" s="238">
        <v>0</v>
      </c>
      <c r="H80" s="238">
        <v>4</v>
      </c>
      <c r="I80" s="238" t="s">
        <v>1074</v>
      </c>
      <c r="J80" s="292">
        <v>424</v>
      </c>
      <c r="K80" s="266">
        <v>-1</v>
      </c>
      <c r="L80" s="266">
        <v>-1</v>
      </c>
      <c r="M80" s="266">
        <v>-1</v>
      </c>
      <c r="N80" s="238" t="b">
        <v>1</v>
      </c>
      <c r="O80" s="238">
        <v>0</v>
      </c>
      <c r="P80" s="238">
        <v>1</v>
      </c>
      <c r="Q80" s="238" t="s">
        <v>1063</v>
      </c>
      <c r="R80" s="238" t="b">
        <v>0</v>
      </c>
      <c r="S80" s="238">
        <v>0</v>
      </c>
      <c r="T80" s="238" t="b">
        <v>0</v>
      </c>
      <c r="U80" s="238" t="s">
        <v>521</v>
      </c>
    </row>
    <row r="81" spans="1:21" ht="16.5" customHeight="1" x14ac:dyDescent="0.3">
      <c r="A81" s="238" t="b">
        <v>1</v>
      </c>
      <c r="B81" s="295" t="s">
        <v>1174</v>
      </c>
      <c r="C81" s="236">
        <v>100302001</v>
      </c>
      <c r="D81" s="236">
        <v>175250101</v>
      </c>
      <c r="E81" s="295" t="s">
        <v>1144</v>
      </c>
      <c r="F81" s="236">
        <v>0.93300000000000005</v>
      </c>
      <c r="G81" s="236">
        <v>0</v>
      </c>
      <c r="H81" s="236">
        <v>2</v>
      </c>
      <c r="I81" s="238" t="s">
        <v>1074</v>
      </c>
      <c r="J81" s="292">
        <v>425</v>
      </c>
      <c r="K81" s="266">
        <v>-1</v>
      </c>
      <c r="L81" s="266">
        <v>-1</v>
      </c>
      <c r="M81" s="266">
        <v>-1</v>
      </c>
      <c r="N81" s="238" t="b">
        <v>1</v>
      </c>
      <c r="O81" s="236">
        <v>0</v>
      </c>
      <c r="P81" s="236">
        <v>1</v>
      </c>
      <c r="Q81" s="238" t="s">
        <v>1063</v>
      </c>
      <c r="R81" s="236" t="b">
        <v>0</v>
      </c>
      <c r="S81" s="236">
        <v>0</v>
      </c>
      <c r="T81" s="236" t="b">
        <v>0</v>
      </c>
      <c r="U81" s="238" t="s">
        <v>521</v>
      </c>
    </row>
    <row r="82" spans="1:21" ht="16.5" customHeight="1" x14ac:dyDescent="0.3">
      <c r="A82" s="238" t="b">
        <v>1</v>
      </c>
      <c r="B82" s="295" t="s">
        <v>1175</v>
      </c>
      <c r="C82" s="236">
        <v>100302002</v>
      </c>
      <c r="D82" s="236">
        <v>175250201</v>
      </c>
      <c r="E82" s="295" t="s">
        <v>1144</v>
      </c>
      <c r="F82" s="236">
        <v>1.266</v>
      </c>
      <c r="G82" s="236">
        <v>0</v>
      </c>
      <c r="H82" s="236">
        <v>5</v>
      </c>
      <c r="I82" s="238" t="s">
        <v>1074</v>
      </c>
      <c r="J82" s="292">
        <v>426</v>
      </c>
      <c r="K82" s="266">
        <v>-1</v>
      </c>
      <c r="L82" s="266">
        <v>-1</v>
      </c>
      <c r="M82" s="266">
        <v>-1</v>
      </c>
      <c r="N82" s="238" t="b">
        <v>1</v>
      </c>
      <c r="O82" s="236">
        <v>0</v>
      </c>
      <c r="P82" s="236">
        <v>1</v>
      </c>
      <c r="Q82" s="238" t="s">
        <v>1063</v>
      </c>
      <c r="R82" s="236" t="b">
        <v>0</v>
      </c>
      <c r="S82" s="236">
        <v>0</v>
      </c>
      <c r="T82" s="236" t="b">
        <v>0</v>
      </c>
      <c r="U82" s="238" t="s">
        <v>521</v>
      </c>
    </row>
    <row r="83" spans="1:21" ht="16.5" customHeight="1" x14ac:dyDescent="0.3">
      <c r="A83" s="238" t="b">
        <v>1</v>
      </c>
      <c r="B83" s="281" t="s">
        <v>1176</v>
      </c>
      <c r="C83" s="280">
        <v>100302004</v>
      </c>
      <c r="D83" s="280">
        <v>175250301</v>
      </c>
      <c r="E83" s="281" t="s">
        <v>1144</v>
      </c>
      <c r="F83" s="280">
        <v>1.0329999999999999</v>
      </c>
      <c r="G83" s="280">
        <v>0</v>
      </c>
      <c r="H83" s="280">
        <v>2</v>
      </c>
      <c r="I83" s="238" t="s">
        <v>1074</v>
      </c>
      <c r="J83" s="292">
        <v>427</v>
      </c>
      <c r="K83" s="266">
        <v>-1</v>
      </c>
      <c r="L83" s="266">
        <v>-1</v>
      </c>
      <c r="M83" s="266">
        <v>-1</v>
      </c>
      <c r="N83" s="238" t="b">
        <v>1</v>
      </c>
      <c r="O83" s="280">
        <v>0</v>
      </c>
      <c r="P83" s="280">
        <v>1</v>
      </c>
      <c r="Q83" s="280" t="s">
        <v>1063</v>
      </c>
      <c r="R83" s="280" t="b">
        <v>0</v>
      </c>
      <c r="S83" s="280">
        <v>0</v>
      </c>
      <c r="T83" s="280" t="b">
        <v>0</v>
      </c>
      <c r="U83" s="238" t="s">
        <v>521</v>
      </c>
    </row>
    <row r="84" spans="1:21" ht="16.5" customHeight="1" x14ac:dyDescent="0.3">
      <c r="A84" s="238" t="b">
        <v>1</v>
      </c>
      <c r="B84" s="281" t="s">
        <v>1177</v>
      </c>
      <c r="C84" s="280">
        <v>100302004</v>
      </c>
      <c r="D84" s="280">
        <v>175250311</v>
      </c>
      <c r="E84" s="281" t="s">
        <v>1152</v>
      </c>
      <c r="F84" s="280">
        <v>1.3</v>
      </c>
      <c r="G84" s="280">
        <v>0</v>
      </c>
      <c r="H84" s="280">
        <v>3</v>
      </c>
      <c r="I84" s="238" t="s">
        <v>1074</v>
      </c>
      <c r="J84" s="292">
        <v>428</v>
      </c>
      <c r="K84" s="266">
        <v>-1</v>
      </c>
      <c r="L84" s="266">
        <v>-1</v>
      </c>
      <c r="M84" s="266">
        <v>-1</v>
      </c>
      <c r="N84" s="238" t="b">
        <v>1</v>
      </c>
      <c r="O84" s="280">
        <v>0</v>
      </c>
      <c r="P84" s="280">
        <v>2</v>
      </c>
      <c r="Q84" s="280" t="s">
        <v>1063</v>
      </c>
      <c r="R84" s="280" t="b">
        <v>0</v>
      </c>
      <c r="S84" s="280">
        <v>0</v>
      </c>
      <c r="T84" s="280" t="b">
        <v>0</v>
      </c>
      <c r="U84" s="238" t="s">
        <v>521</v>
      </c>
    </row>
    <row r="85" spans="1:21" ht="16.5" customHeight="1" x14ac:dyDescent="0.3">
      <c r="A85" s="238" t="b">
        <v>1</v>
      </c>
      <c r="B85" s="237" t="s">
        <v>1178</v>
      </c>
      <c r="C85" s="236">
        <v>100302003</v>
      </c>
      <c r="D85" s="236">
        <v>175250401</v>
      </c>
      <c r="E85" s="295" t="s">
        <v>1144</v>
      </c>
      <c r="F85" s="236">
        <v>0.9</v>
      </c>
      <c r="G85" s="236">
        <v>0</v>
      </c>
      <c r="H85" s="236">
        <v>4</v>
      </c>
      <c r="I85" s="238" t="s">
        <v>1074</v>
      </c>
      <c r="J85" s="292">
        <v>429</v>
      </c>
      <c r="K85" s="266">
        <v>-1</v>
      </c>
      <c r="L85" s="266">
        <v>-1</v>
      </c>
      <c r="M85" s="266">
        <v>-1</v>
      </c>
      <c r="N85" s="238" t="b">
        <v>1</v>
      </c>
      <c r="O85" s="236">
        <v>0</v>
      </c>
      <c r="P85" s="236">
        <v>1</v>
      </c>
      <c r="Q85" s="238" t="s">
        <v>1063</v>
      </c>
      <c r="R85" s="236" t="b">
        <v>0</v>
      </c>
      <c r="S85" s="236">
        <v>0</v>
      </c>
      <c r="T85" s="236" t="b">
        <v>0</v>
      </c>
      <c r="U85" s="238" t="s">
        <v>521</v>
      </c>
    </row>
    <row r="86" spans="1:21" ht="16.5" customHeight="1" x14ac:dyDescent="0.3">
      <c r="A86" s="296" t="b">
        <v>1</v>
      </c>
      <c r="B86" s="297" t="s">
        <v>1179</v>
      </c>
      <c r="C86" s="296">
        <v>100202005</v>
      </c>
      <c r="D86" s="296">
        <v>175250521</v>
      </c>
      <c r="E86" s="297" t="s">
        <v>1144</v>
      </c>
      <c r="F86" s="296">
        <v>0.66600000000000004</v>
      </c>
      <c r="G86" s="296">
        <v>0</v>
      </c>
      <c r="H86" s="296">
        <v>6</v>
      </c>
      <c r="I86" s="296" t="s">
        <v>1074</v>
      </c>
      <c r="J86" s="298">
        <v>566</v>
      </c>
      <c r="K86" s="299">
        <v>-1</v>
      </c>
      <c r="L86" s="299">
        <v>-1</v>
      </c>
      <c r="M86" s="299">
        <v>-1</v>
      </c>
      <c r="N86" s="296" t="b">
        <v>1</v>
      </c>
      <c r="O86" s="296">
        <v>0</v>
      </c>
      <c r="P86" s="296">
        <v>1</v>
      </c>
      <c r="Q86" s="296" t="s">
        <v>1063</v>
      </c>
      <c r="R86" s="296" t="b">
        <v>0</v>
      </c>
      <c r="S86" s="296">
        <v>0</v>
      </c>
      <c r="T86" s="296" t="b">
        <v>0</v>
      </c>
      <c r="U86" s="296" t="s">
        <v>521</v>
      </c>
    </row>
    <row r="87" spans="1:21" ht="16.5" customHeight="1" x14ac:dyDescent="0.3">
      <c r="A87" s="296" t="b">
        <v>1</v>
      </c>
      <c r="B87" s="297" t="s">
        <v>1180</v>
      </c>
      <c r="C87" s="296">
        <v>100202005</v>
      </c>
      <c r="D87" s="296">
        <v>175250531</v>
      </c>
      <c r="E87" s="297" t="s">
        <v>1152</v>
      </c>
      <c r="F87" s="296">
        <v>0.66600000000000004</v>
      </c>
      <c r="G87" s="296">
        <v>0</v>
      </c>
      <c r="H87" s="296">
        <v>6</v>
      </c>
      <c r="I87" s="296" t="s">
        <v>1074</v>
      </c>
      <c r="J87" s="298">
        <v>567</v>
      </c>
      <c r="K87" s="299">
        <v>-1</v>
      </c>
      <c r="L87" s="299">
        <v>-1</v>
      </c>
      <c r="M87" s="299">
        <v>-1</v>
      </c>
      <c r="N87" s="296" t="b">
        <v>1</v>
      </c>
      <c r="O87" s="296">
        <v>0</v>
      </c>
      <c r="P87" s="296">
        <v>2</v>
      </c>
      <c r="Q87" s="296" t="s">
        <v>1063</v>
      </c>
      <c r="R87" s="296" t="b">
        <v>0</v>
      </c>
      <c r="S87" s="296">
        <v>0</v>
      </c>
      <c r="T87" s="296" t="b">
        <v>0</v>
      </c>
      <c r="U87" s="296" t="s">
        <v>521</v>
      </c>
    </row>
    <row r="88" spans="1:21" ht="16.5" customHeight="1" x14ac:dyDescent="0.3">
      <c r="A88" s="238" t="b">
        <v>1</v>
      </c>
      <c r="B88" s="237" t="s">
        <v>1181</v>
      </c>
      <c r="C88" s="238">
        <v>100302005</v>
      </c>
      <c r="D88" s="238">
        <v>175250501</v>
      </c>
      <c r="E88" s="237" t="s">
        <v>1144</v>
      </c>
      <c r="F88" s="238">
        <v>0.66600000000000004</v>
      </c>
      <c r="G88" s="238">
        <v>0</v>
      </c>
      <c r="H88" s="238">
        <v>6</v>
      </c>
      <c r="I88" s="238" t="s">
        <v>1074</v>
      </c>
      <c r="J88" s="292">
        <v>430</v>
      </c>
      <c r="K88" s="266">
        <v>-1</v>
      </c>
      <c r="L88" s="266">
        <v>-1</v>
      </c>
      <c r="M88" s="266">
        <v>-1</v>
      </c>
      <c r="N88" s="238" t="b">
        <v>1</v>
      </c>
      <c r="O88" s="238">
        <v>0</v>
      </c>
      <c r="P88" s="238">
        <v>1</v>
      </c>
      <c r="Q88" s="238" t="s">
        <v>1063</v>
      </c>
      <c r="R88" s="238" t="b">
        <v>0</v>
      </c>
      <c r="S88" s="238">
        <v>0</v>
      </c>
      <c r="T88" s="238" t="b">
        <v>0</v>
      </c>
      <c r="U88" s="238" t="s">
        <v>521</v>
      </c>
    </row>
    <row r="89" spans="1:21" ht="16.5" customHeight="1" x14ac:dyDescent="0.3">
      <c r="A89" s="238" t="b">
        <v>1</v>
      </c>
      <c r="B89" s="237" t="s">
        <v>1180</v>
      </c>
      <c r="C89" s="238">
        <v>100302005</v>
      </c>
      <c r="D89" s="238">
        <v>175250511</v>
      </c>
      <c r="E89" s="237" t="s">
        <v>1152</v>
      </c>
      <c r="F89" s="238">
        <v>0.66600000000000004</v>
      </c>
      <c r="G89" s="238">
        <v>0</v>
      </c>
      <c r="H89" s="238">
        <v>6</v>
      </c>
      <c r="I89" s="238" t="s">
        <v>1074</v>
      </c>
      <c r="J89" s="292">
        <v>431</v>
      </c>
      <c r="K89" s="266">
        <v>-1</v>
      </c>
      <c r="L89" s="266">
        <v>-1</v>
      </c>
      <c r="M89" s="266">
        <v>-1</v>
      </c>
      <c r="N89" s="238" t="b">
        <v>1</v>
      </c>
      <c r="O89" s="238">
        <v>0</v>
      </c>
      <c r="P89" s="238">
        <v>2</v>
      </c>
      <c r="Q89" s="238" t="s">
        <v>1063</v>
      </c>
      <c r="R89" s="238" t="b">
        <v>0</v>
      </c>
      <c r="S89" s="238">
        <v>0</v>
      </c>
      <c r="T89" s="238" t="b">
        <v>0</v>
      </c>
      <c r="U89" s="238" t="s">
        <v>521</v>
      </c>
    </row>
    <row r="90" spans="1:21" ht="16.5" customHeight="1" x14ac:dyDescent="0.3">
      <c r="A90" s="238" t="b">
        <v>1</v>
      </c>
      <c r="B90" s="278" t="s">
        <v>1182</v>
      </c>
      <c r="C90" s="277">
        <v>100402005</v>
      </c>
      <c r="D90" s="277">
        <v>175280101</v>
      </c>
      <c r="E90" s="278" t="s">
        <v>1144</v>
      </c>
      <c r="F90" s="277">
        <v>1.7330000000000001</v>
      </c>
      <c r="G90" s="277">
        <v>0</v>
      </c>
      <c r="H90" s="277">
        <v>3</v>
      </c>
      <c r="I90" s="238" t="s">
        <v>1074</v>
      </c>
      <c r="J90" s="292">
        <v>432</v>
      </c>
      <c r="K90" s="266">
        <v>-1</v>
      </c>
      <c r="L90" s="266">
        <v>-1</v>
      </c>
      <c r="M90" s="266">
        <v>-1</v>
      </c>
      <c r="N90" s="238" t="b">
        <v>1</v>
      </c>
      <c r="O90" s="277">
        <v>0</v>
      </c>
      <c r="P90" s="277">
        <v>1</v>
      </c>
      <c r="Q90" s="277" t="s">
        <v>1063</v>
      </c>
      <c r="R90" s="277" t="b">
        <v>0</v>
      </c>
      <c r="S90" s="277">
        <v>0</v>
      </c>
      <c r="T90" s="277" t="b">
        <v>0</v>
      </c>
      <c r="U90" s="238" t="s">
        <v>521</v>
      </c>
    </row>
    <row r="91" spans="1:21" ht="16.5" customHeight="1" x14ac:dyDescent="0.3">
      <c r="A91" s="238" t="b">
        <v>1</v>
      </c>
      <c r="B91" s="278" t="s">
        <v>1183</v>
      </c>
      <c r="C91" s="277">
        <v>100402005</v>
      </c>
      <c r="D91" s="277">
        <v>175280102</v>
      </c>
      <c r="E91" s="278" t="s">
        <v>1163</v>
      </c>
      <c r="F91" s="277">
        <v>1.7330000000000001</v>
      </c>
      <c r="G91" s="277">
        <v>0</v>
      </c>
      <c r="H91" s="277">
        <v>3</v>
      </c>
      <c r="I91" s="238" t="s">
        <v>1074</v>
      </c>
      <c r="J91" s="292">
        <v>433</v>
      </c>
      <c r="K91" s="266">
        <v>-1</v>
      </c>
      <c r="L91" s="266">
        <v>-1</v>
      </c>
      <c r="M91" s="266">
        <v>-1</v>
      </c>
      <c r="N91" s="238" t="b">
        <v>1</v>
      </c>
      <c r="O91" s="277">
        <v>0</v>
      </c>
      <c r="P91" s="277">
        <v>2</v>
      </c>
      <c r="Q91" s="277" t="s">
        <v>1063</v>
      </c>
      <c r="R91" s="277" t="b">
        <v>0</v>
      </c>
      <c r="S91" s="277">
        <v>0</v>
      </c>
      <c r="T91" s="277" t="b">
        <v>0</v>
      </c>
      <c r="U91" s="238" t="s">
        <v>521</v>
      </c>
    </row>
    <row r="92" spans="1:21" ht="16.5" customHeight="1" x14ac:dyDescent="0.3">
      <c r="A92" s="238" t="b">
        <v>1</v>
      </c>
      <c r="B92" s="278" t="s">
        <v>1184</v>
      </c>
      <c r="C92" s="277">
        <v>100402005</v>
      </c>
      <c r="D92" s="277">
        <v>175280111</v>
      </c>
      <c r="E92" s="278" t="s">
        <v>1152</v>
      </c>
      <c r="F92" s="277">
        <v>2.8</v>
      </c>
      <c r="G92" s="277">
        <v>0</v>
      </c>
      <c r="H92" s="277">
        <v>8</v>
      </c>
      <c r="I92" s="238" t="s">
        <v>1074</v>
      </c>
      <c r="J92" s="292">
        <v>434</v>
      </c>
      <c r="K92" s="266">
        <v>-1</v>
      </c>
      <c r="L92" s="266">
        <v>-1</v>
      </c>
      <c r="M92" s="266">
        <v>-1</v>
      </c>
      <c r="N92" s="238" t="b">
        <v>1</v>
      </c>
      <c r="O92" s="277">
        <v>0</v>
      </c>
      <c r="P92" s="277">
        <v>3</v>
      </c>
      <c r="Q92" s="277" t="s">
        <v>1063</v>
      </c>
      <c r="R92" s="277" t="b">
        <v>0</v>
      </c>
      <c r="S92" s="277">
        <v>0</v>
      </c>
      <c r="T92" s="277" t="b">
        <v>0</v>
      </c>
      <c r="U92" s="238" t="s">
        <v>521</v>
      </c>
    </row>
    <row r="93" spans="1:21" ht="16.5" customHeight="1" x14ac:dyDescent="0.3">
      <c r="A93" s="238" t="b">
        <v>1</v>
      </c>
      <c r="B93" s="278" t="s">
        <v>1185</v>
      </c>
      <c r="C93" s="277">
        <v>100402005</v>
      </c>
      <c r="D93" s="277">
        <v>175280112</v>
      </c>
      <c r="E93" s="278" t="s">
        <v>1160</v>
      </c>
      <c r="F93" s="277">
        <v>2.9329999999999998</v>
      </c>
      <c r="G93" s="277">
        <v>0</v>
      </c>
      <c r="H93" s="277">
        <v>8</v>
      </c>
      <c r="I93" s="238" t="s">
        <v>1074</v>
      </c>
      <c r="J93" s="292">
        <v>435</v>
      </c>
      <c r="K93" s="266">
        <v>-1</v>
      </c>
      <c r="L93" s="266">
        <v>-1</v>
      </c>
      <c r="M93" s="266">
        <v>-1</v>
      </c>
      <c r="N93" s="238" t="b">
        <v>1</v>
      </c>
      <c r="O93" s="277">
        <v>0</v>
      </c>
      <c r="P93" s="277">
        <v>4</v>
      </c>
      <c r="Q93" s="277" t="s">
        <v>1063</v>
      </c>
      <c r="R93" s="277" t="b">
        <v>0</v>
      </c>
      <c r="S93" s="277">
        <v>0</v>
      </c>
      <c r="T93" s="277" t="b">
        <v>0</v>
      </c>
      <c r="U93" s="238" t="s">
        <v>521</v>
      </c>
    </row>
    <row r="94" spans="1:21" ht="16.5" customHeight="1" x14ac:dyDescent="0.3">
      <c r="A94" s="238" t="b">
        <v>1</v>
      </c>
      <c r="B94" s="278" t="s">
        <v>1186</v>
      </c>
      <c r="C94" s="277">
        <v>100402005</v>
      </c>
      <c r="D94" s="277">
        <v>175280113</v>
      </c>
      <c r="E94" s="278" t="s">
        <v>1167</v>
      </c>
      <c r="F94" s="277">
        <v>2.16</v>
      </c>
      <c r="G94" s="277">
        <v>0</v>
      </c>
      <c r="H94" s="277">
        <v>12</v>
      </c>
      <c r="I94" s="238" t="s">
        <v>1074</v>
      </c>
      <c r="J94" s="277">
        <v>175280113</v>
      </c>
      <c r="K94" s="266">
        <v>-1</v>
      </c>
      <c r="L94" s="266">
        <v>-1</v>
      </c>
      <c r="M94" s="266">
        <v>-1</v>
      </c>
      <c r="N94" s="238" t="b">
        <v>1</v>
      </c>
      <c r="O94" s="277">
        <v>0</v>
      </c>
      <c r="P94" s="277">
        <v>5</v>
      </c>
      <c r="Q94" s="277" t="s">
        <v>1063</v>
      </c>
      <c r="R94" s="277" t="b">
        <v>0</v>
      </c>
      <c r="S94" s="277">
        <v>0</v>
      </c>
      <c r="T94" s="277" t="b">
        <v>0</v>
      </c>
      <c r="U94" s="238" t="s">
        <v>521</v>
      </c>
    </row>
    <row r="95" spans="1:21" ht="16.5" customHeight="1" x14ac:dyDescent="0.3">
      <c r="A95" s="238" t="b">
        <v>1</v>
      </c>
      <c r="B95" s="278" t="s">
        <v>1187</v>
      </c>
      <c r="C95" s="277">
        <v>100402005</v>
      </c>
      <c r="D95" s="277">
        <v>175280114</v>
      </c>
      <c r="E95" s="278" t="s">
        <v>1169</v>
      </c>
      <c r="F95" s="277">
        <v>2.5670000000000002</v>
      </c>
      <c r="G95" s="277">
        <v>0</v>
      </c>
      <c r="H95" s="277">
        <v>10</v>
      </c>
      <c r="I95" s="238" t="s">
        <v>1074</v>
      </c>
      <c r="J95" s="277">
        <v>175280114</v>
      </c>
      <c r="K95" s="266">
        <v>-1</v>
      </c>
      <c r="L95" s="266">
        <v>-1</v>
      </c>
      <c r="M95" s="266">
        <v>-1</v>
      </c>
      <c r="N95" s="238" t="b">
        <v>1</v>
      </c>
      <c r="O95" s="277">
        <v>0</v>
      </c>
      <c r="P95" s="277">
        <v>6</v>
      </c>
      <c r="Q95" s="277" t="s">
        <v>1063</v>
      </c>
      <c r="R95" s="277" t="b">
        <v>0</v>
      </c>
      <c r="S95" s="277">
        <v>0</v>
      </c>
      <c r="T95" s="277" t="b">
        <v>0</v>
      </c>
      <c r="U95" s="238" t="s">
        <v>521</v>
      </c>
    </row>
    <row r="96" spans="1:21" ht="16.5" customHeight="1" x14ac:dyDescent="0.3">
      <c r="A96" s="238" t="b">
        <v>1</v>
      </c>
      <c r="B96" s="237" t="s">
        <v>1188</v>
      </c>
      <c r="C96" s="238">
        <v>100502006</v>
      </c>
      <c r="D96" s="238">
        <v>175290101</v>
      </c>
      <c r="E96" s="237" t="s">
        <v>1144</v>
      </c>
      <c r="F96" s="238">
        <v>1.7330000000000001</v>
      </c>
      <c r="G96" s="238">
        <v>0</v>
      </c>
      <c r="H96" s="238">
        <v>2</v>
      </c>
      <c r="I96" s="238" t="s">
        <v>1074</v>
      </c>
      <c r="J96" s="292">
        <v>436</v>
      </c>
      <c r="K96" s="266">
        <v>-1</v>
      </c>
      <c r="L96" s="266">
        <v>-1</v>
      </c>
      <c r="M96" s="266">
        <v>-1</v>
      </c>
      <c r="N96" s="238" t="b">
        <v>1</v>
      </c>
      <c r="O96" s="238">
        <v>0</v>
      </c>
      <c r="P96" s="238">
        <v>1</v>
      </c>
      <c r="Q96" s="238" t="s">
        <v>1063</v>
      </c>
      <c r="R96" s="238" t="b">
        <v>0</v>
      </c>
      <c r="S96" s="238">
        <v>0</v>
      </c>
      <c r="T96" s="238" t="b">
        <v>0</v>
      </c>
      <c r="U96" s="238" t="s">
        <v>521</v>
      </c>
    </row>
    <row r="97" spans="1:21" ht="16.5" customHeight="1" x14ac:dyDescent="0.3">
      <c r="A97" s="238" t="b">
        <v>1</v>
      </c>
      <c r="B97" s="237" t="s">
        <v>1189</v>
      </c>
      <c r="C97" s="238">
        <v>100502006</v>
      </c>
      <c r="D97" s="238">
        <v>175290102</v>
      </c>
      <c r="E97" s="237" t="s">
        <v>1144</v>
      </c>
      <c r="F97" s="238">
        <v>2.1659999999999999</v>
      </c>
      <c r="G97" s="238">
        <v>0</v>
      </c>
      <c r="H97" s="238">
        <v>2</v>
      </c>
      <c r="I97" s="238" t="s">
        <v>1074</v>
      </c>
      <c r="J97" s="292">
        <v>437</v>
      </c>
      <c r="K97" s="266">
        <v>-1</v>
      </c>
      <c r="L97" s="266">
        <v>-1</v>
      </c>
      <c r="M97" s="266">
        <v>-1</v>
      </c>
      <c r="N97" s="238" t="b">
        <v>1</v>
      </c>
      <c r="O97" s="238">
        <v>0</v>
      </c>
      <c r="P97" s="238">
        <v>2</v>
      </c>
      <c r="Q97" s="238" t="s">
        <v>1063</v>
      </c>
      <c r="R97" s="238" t="b">
        <v>0</v>
      </c>
      <c r="S97" s="238">
        <v>0</v>
      </c>
      <c r="T97" s="238" t="b">
        <v>0</v>
      </c>
      <c r="U97" s="238" t="s">
        <v>521</v>
      </c>
    </row>
    <row r="98" spans="1:21" ht="16.5" customHeight="1" x14ac:dyDescent="0.3">
      <c r="A98" s="238" t="b">
        <v>1</v>
      </c>
      <c r="B98" s="237" t="s">
        <v>1190</v>
      </c>
      <c r="C98" s="238">
        <v>100502006</v>
      </c>
      <c r="D98" s="238">
        <v>175290111</v>
      </c>
      <c r="E98" s="237" t="s">
        <v>1152</v>
      </c>
      <c r="F98" s="238">
        <v>4.03</v>
      </c>
      <c r="G98" s="238">
        <v>0</v>
      </c>
      <c r="H98" s="238">
        <v>5</v>
      </c>
      <c r="I98" s="238" t="s">
        <v>1074</v>
      </c>
      <c r="J98" s="292">
        <v>438</v>
      </c>
      <c r="K98" s="266">
        <v>-1</v>
      </c>
      <c r="L98" s="266">
        <v>-1</v>
      </c>
      <c r="M98" s="266">
        <v>-1</v>
      </c>
      <c r="N98" s="238" t="b">
        <v>1</v>
      </c>
      <c r="O98" s="238">
        <v>0</v>
      </c>
      <c r="P98" s="238">
        <v>3</v>
      </c>
      <c r="Q98" s="238" t="s">
        <v>1063</v>
      </c>
      <c r="R98" s="238" t="b">
        <v>0</v>
      </c>
      <c r="S98" s="238">
        <v>0</v>
      </c>
      <c r="T98" s="238" t="b">
        <v>0</v>
      </c>
      <c r="U98" s="238" t="s">
        <v>521</v>
      </c>
    </row>
    <row r="99" spans="1:21" ht="16.5" customHeight="1" x14ac:dyDescent="0.3">
      <c r="A99" s="238" t="b">
        <v>1</v>
      </c>
      <c r="B99" s="237" t="s">
        <v>1191</v>
      </c>
      <c r="C99" s="238">
        <v>100502006</v>
      </c>
      <c r="D99" s="238">
        <v>175290112</v>
      </c>
      <c r="E99" s="237" t="s">
        <v>1160</v>
      </c>
      <c r="F99" s="238">
        <v>3.63</v>
      </c>
      <c r="G99" s="238">
        <v>0</v>
      </c>
      <c r="H99" s="238">
        <v>3</v>
      </c>
      <c r="I99" s="238" t="s">
        <v>1074</v>
      </c>
      <c r="J99" s="292">
        <v>439</v>
      </c>
      <c r="K99" s="266">
        <v>-1</v>
      </c>
      <c r="L99" s="266">
        <v>-1</v>
      </c>
      <c r="M99" s="266">
        <v>-1</v>
      </c>
      <c r="N99" s="238" t="b">
        <v>1</v>
      </c>
      <c r="O99" s="238">
        <v>0</v>
      </c>
      <c r="P99" s="238">
        <v>4</v>
      </c>
      <c r="Q99" s="238" t="s">
        <v>1063</v>
      </c>
      <c r="R99" s="238" t="b">
        <v>0</v>
      </c>
      <c r="S99" s="238">
        <v>0</v>
      </c>
      <c r="T99" s="238" t="b">
        <v>0</v>
      </c>
      <c r="U99" s="238" t="s">
        <v>521</v>
      </c>
    </row>
    <row r="100" spans="1:21" ht="16.5" customHeight="1" x14ac:dyDescent="0.3">
      <c r="A100" s="238" t="b">
        <v>1</v>
      </c>
      <c r="B100" s="237" t="s">
        <v>1192</v>
      </c>
      <c r="C100" s="238">
        <v>100502006</v>
      </c>
      <c r="D100" s="238">
        <v>175290113</v>
      </c>
      <c r="E100" s="237" t="s">
        <v>1167</v>
      </c>
      <c r="F100" s="238">
        <v>6</v>
      </c>
      <c r="G100" s="238">
        <v>0</v>
      </c>
      <c r="H100" s="238">
        <v>2.5</v>
      </c>
      <c r="I100" s="238" t="s">
        <v>1074</v>
      </c>
      <c r="J100" s="238">
        <v>175290113</v>
      </c>
      <c r="K100" s="266">
        <v>-1</v>
      </c>
      <c r="L100" s="266">
        <v>-1</v>
      </c>
      <c r="M100" s="266">
        <v>-1</v>
      </c>
      <c r="N100" s="238" t="b">
        <v>1</v>
      </c>
      <c r="O100" s="238">
        <v>0</v>
      </c>
      <c r="P100" s="238">
        <v>5</v>
      </c>
      <c r="Q100" s="238" t="s">
        <v>1063</v>
      </c>
      <c r="R100" s="238" t="b">
        <v>0</v>
      </c>
      <c r="S100" s="238">
        <v>0</v>
      </c>
      <c r="T100" s="238" t="b">
        <v>0</v>
      </c>
      <c r="U100" s="238" t="s">
        <v>521</v>
      </c>
    </row>
    <row r="101" spans="1:21" ht="16.5" customHeight="1" x14ac:dyDescent="0.3">
      <c r="A101" s="238" t="b">
        <v>1</v>
      </c>
      <c r="B101" s="237" t="s">
        <v>1193</v>
      </c>
      <c r="C101" s="238">
        <v>100502006</v>
      </c>
      <c r="D101" s="238">
        <v>175290114</v>
      </c>
      <c r="E101" s="237" t="s">
        <v>1169</v>
      </c>
      <c r="F101" s="238">
        <v>4.3330000000000002</v>
      </c>
      <c r="G101" s="238">
        <v>0</v>
      </c>
      <c r="H101" s="238">
        <v>10</v>
      </c>
      <c r="I101" s="238" t="s">
        <v>1074</v>
      </c>
      <c r="J101" s="238">
        <v>175290114</v>
      </c>
      <c r="K101" s="266">
        <v>-1</v>
      </c>
      <c r="L101" s="266">
        <v>-1</v>
      </c>
      <c r="M101" s="266">
        <v>-1</v>
      </c>
      <c r="N101" s="238" t="b">
        <v>1</v>
      </c>
      <c r="O101" s="238">
        <v>0</v>
      </c>
      <c r="P101" s="238">
        <v>6</v>
      </c>
      <c r="Q101" s="238" t="s">
        <v>1063</v>
      </c>
      <c r="R101" s="238" t="b">
        <v>0</v>
      </c>
      <c r="S101" s="238">
        <v>0</v>
      </c>
      <c r="T101" s="238" t="b">
        <v>0</v>
      </c>
      <c r="U101" s="238" t="s">
        <v>521</v>
      </c>
    </row>
    <row r="102" spans="1:21" s="276" customFormat="1" ht="16.5" customHeight="1" x14ac:dyDescent="0.3">
      <c r="A102" s="268" t="b">
        <v>1</v>
      </c>
      <c r="B102" s="267" t="s">
        <v>1194</v>
      </c>
      <c r="C102" s="268">
        <v>100203001</v>
      </c>
      <c r="D102" s="268">
        <v>175300101</v>
      </c>
      <c r="E102" s="267" t="s">
        <v>1144</v>
      </c>
      <c r="F102" s="268">
        <v>1.4</v>
      </c>
      <c r="G102" s="268">
        <v>0</v>
      </c>
      <c r="H102" s="268">
        <v>2</v>
      </c>
      <c r="I102" s="268" t="s">
        <v>1074</v>
      </c>
      <c r="J102" s="293">
        <v>440</v>
      </c>
      <c r="K102" s="294">
        <v>-1</v>
      </c>
      <c r="L102" s="294">
        <v>-1</v>
      </c>
      <c r="M102" s="294">
        <v>-1</v>
      </c>
      <c r="N102" s="268" t="b">
        <v>1</v>
      </c>
      <c r="O102" s="268">
        <v>0</v>
      </c>
      <c r="P102" s="268">
        <v>1</v>
      </c>
      <c r="Q102" s="268" t="s">
        <v>1063</v>
      </c>
      <c r="R102" s="268" t="b">
        <v>0</v>
      </c>
      <c r="S102" s="268">
        <v>0</v>
      </c>
      <c r="T102" s="268" t="b">
        <v>0</v>
      </c>
      <c r="U102" s="268" t="s">
        <v>521</v>
      </c>
    </row>
    <row r="103" spans="1:21" ht="16.5" customHeight="1" x14ac:dyDescent="0.3">
      <c r="A103" s="238" t="b">
        <v>1</v>
      </c>
      <c r="B103" s="247" t="s">
        <v>1195</v>
      </c>
      <c r="C103" s="246">
        <v>100203002</v>
      </c>
      <c r="D103" s="246">
        <v>175300201</v>
      </c>
      <c r="E103" s="247" t="s">
        <v>1144</v>
      </c>
      <c r="F103" s="246">
        <v>1.333</v>
      </c>
      <c r="G103" s="246">
        <v>0</v>
      </c>
      <c r="H103" s="246">
        <v>5</v>
      </c>
      <c r="I103" s="238" t="s">
        <v>1074</v>
      </c>
      <c r="J103" s="292">
        <v>441</v>
      </c>
      <c r="K103" s="266">
        <v>-1</v>
      </c>
      <c r="L103" s="266">
        <v>-1</v>
      </c>
      <c r="M103" s="266">
        <v>-1</v>
      </c>
      <c r="N103" s="238" t="b">
        <v>1</v>
      </c>
      <c r="O103" s="246">
        <v>0</v>
      </c>
      <c r="P103" s="246">
        <v>1</v>
      </c>
      <c r="Q103" s="246" t="s">
        <v>1063</v>
      </c>
      <c r="R103" s="246" t="b">
        <v>0</v>
      </c>
      <c r="S103" s="246">
        <v>0</v>
      </c>
      <c r="T103" s="246" t="b">
        <v>0</v>
      </c>
      <c r="U103" s="238" t="s">
        <v>521</v>
      </c>
    </row>
    <row r="104" spans="1:21" ht="16.5" customHeight="1" x14ac:dyDescent="0.3">
      <c r="A104" s="238" t="b">
        <v>1</v>
      </c>
      <c r="B104" s="247" t="s">
        <v>1196</v>
      </c>
      <c r="C104" s="246">
        <v>100203003</v>
      </c>
      <c r="D104" s="246">
        <v>175300301</v>
      </c>
      <c r="E104" s="247" t="s">
        <v>1144</v>
      </c>
      <c r="F104" s="246">
        <v>1.1659999999999999</v>
      </c>
      <c r="G104" s="246">
        <v>0</v>
      </c>
      <c r="H104" s="246">
        <v>3</v>
      </c>
      <c r="I104" s="238" t="s">
        <v>1074</v>
      </c>
      <c r="J104" s="292">
        <v>442</v>
      </c>
      <c r="K104" s="266">
        <v>-1</v>
      </c>
      <c r="L104" s="266">
        <v>-1</v>
      </c>
      <c r="M104" s="266">
        <v>-1</v>
      </c>
      <c r="N104" s="238" t="b">
        <v>1</v>
      </c>
      <c r="O104" s="246">
        <v>0</v>
      </c>
      <c r="P104" s="246">
        <v>1</v>
      </c>
      <c r="Q104" s="246" t="s">
        <v>1063</v>
      </c>
      <c r="R104" s="246" t="b">
        <v>0</v>
      </c>
      <c r="S104" s="246">
        <v>0</v>
      </c>
      <c r="T104" s="246" t="b">
        <v>0</v>
      </c>
      <c r="U104" s="238" t="s">
        <v>521</v>
      </c>
    </row>
    <row r="105" spans="1:21" ht="16.5" customHeight="1" x14ac:dyDescent="0.3">
      <c r="A105" s="238" t="b">
        <v>1</v>
      </c>
      <c r="B105" s="247" t="s">
        <v>1197</v>
      </c>
      <c r="C105" s="246">
        <v>100203004</v>
      </c>
      <c r="D105" s="246">
        <v>175300401</v>
      </c>
      <c r="E105" s="247" t="s">
        <v>1144</v>
      </c>
      <c r="F105" s="246">
        <v>1</v>
      </c>
      <c r="G105" s="246">
        <v>0</v>
      </c>
      <c r="H105" s="246">
        <v>6</v>
      </c>
      <c r="I105" s="238" t="s">
        <v>1074</v>
      </c>
      <c r="J105" s="292">
        <v>443</v>
      </c>
      <c r="K105" s="266">
        <v>-1</v>
      </c>
      <c r="L105" s="266">
        <v>-1</v>
      </c>
      <c r="M105" s="266">
        <v>-1</v>
      </c>
      <c r="N105" s="238" t="b">
        <v>1</v>
      </c>
      <c r="O105" s="246">
        <v>0</v>
      </c>
      <c r="P105" s="246">
        <v>1</v>
      </c>
      <c r="Q105" s="246" t="s">
        <v>1063</v>
      </c>
      <c r="R105" s="246" t="b">
        <v>0</v>
      </c>
      <c r="S105" s="246">
        <v>0</v>
      </c>
      <c r="T105" s="246" t="b">
        <v>0</v>
      </c>
      <c r="U105" s="238" t="s">
        <v>521</v>
      </c>
    </row>
    <row r="106" spans="1:21" ht="16.5" customHeight="1" x14ac:dyDescent="0.3">
      <c r="A106" s="238" t="b">
        <v>1</v>
      </c>
      <c r="B106" s="247" t="s">
        <v>1198</v>
      </c>
      <c r="C106" s="246">
        <v>100203005</v>
      </c>
      <c r="D106" s="246">
        <v>175300501</v>
      </c>
      <c r="E106" s="247" t="s">
        <v>1144</v>
      </c>
      <c r="F106" s="246">
        <v>1.1659999999999999</v>
      </c>
      <c r="G106" s="246">
        <v>0</v>
      </c>
      <c r="H106" s="246">
        <v>6</v>
      </c>
      <c r="I106" s="238" t="s">
        <v>1074</v>
      </c>
      <c r="J106" s="292">
        <v>444</v>
      </c>
      <c r="K106" s="266">
        <v>-1</v>
      </c>
      <c r="L106" s="266">
        <v>-1</v>
      </c>
      <c r="M106" s="266">
        <v>-1</v>
      </c>
      <c r="N106" s="238" t="b">
        <v>1</v>
      </c>
      <c r="O106" s="246">
        <v>0</v>
      </c>
      <c r="P106" s="246">
        <v>1</v>
      </c>
      <c r="Q106" s="246" t="s">
        <v>1063</v>
      </c>
      <c r="R106" s="246" t="b">
        <v>0</v>
      </c>
      <c r="S106" s="246">
        <v>0</v>
      </c>
      <c r="T106" s="246" t="b">
        <v>0</v>
      </c>
      <c r="U106" s="238" t="s">
        <v>521</v>
      </c>
    </row>
    <row r="107" spans="1:21" ht="16.5" customHeight="1" x14ac:dyDescent="0.3">
      <c r="A107" s="238" t="b">
        <v>1</v>
      </c>
      <c r="B107" s="247" t="s">
        <v>1199</v>
      </c>
      <c r="C107" s="246">
        <v>100203005</v>
      </c>
      <c r="D107" s="246">
        <v>175300502</v>
      </c>
      <c r="E107" s="247" t="s">
        <v>1152</v>
      </c>
      <c r="F107" s="246">
        <v>1.333</v>
      </c>
      <c r="G107" s="246">
        <v>0</v>
      </c>
      <c r="H107" s="246">
        <v>6</v>
      </c>
      <c r="I107" s="238" t="s">
        <v>1074</v>
      </c>
      <c r="J107" s="292">
        <v>445</v>
      </c>
      <c r="K107" s="266">
        <v>-1</v>
      </c>
      <c r="L107" s="266">
        <v>-1</v>
      </c>
      <c r="M107" s="266">
        <v>-1</v>
      </c>
      <c r="N107" s="238" t="b">
        <v>1</v>
      </c>
      <c r="O107" s="246">
        <v>0</v>
      </c>
      <c r="P107" s="246">
        <v>2</v>
      </c>
      <c r="Q107" s="246" t="s">
        <v>1063</v>
      </c>
      <c r="R107" s="246" t="b">
        <v>0</v>
      </c>
      <c r="S107" s="246">
        <v>0</v>
      </c>
      <c r="T107" s="246" t="b">
        <v>0</v>
      </c>
      <c r="U107" s="238" t="s">
        <v>521</v>
      </c>
    </row>
    <row r="108" spans="1:21" ht="16.5" customHeight="1" x14ac:dyDescent="0.3">
      <c r="A108" s="238" t="b">
        <v>1</v>
      </c>
      <c r="B108" s="281" t="s">
        <v>1200</v>
      </c>
      <c r="C108" s="280">
        <v>100303001</v>
      </c>
      <c r="D108" s="280">
        <v>175350101</v>
      </c>
      <c r="E108" s="281" t="s">
        <v>1144</v>
      </c>
      <c r="F108" s="280">
        <v>1.4</v>
      </c>
      <c r="G108" s="280">
        <v>0</v>
      </c>
      <c r="H108" s="280">
        <v>2</v>
      </c>
      <c r="I108" s="238" t="s">
        <v>1074</v>
      </c>
      <c r="J108" s="292">
        <v>446</v>
      </c>
      <c r="K108" s="266">
        <v>-1</v>
      </c>
      <c r="L108" s="266">
        <v>-1</v>
      </c>
      <c r="M108" s="266">
        <v>-1</v>
      </c>
      <c r="N108" s="238" t="b">
        <v>1</v>
      </c>
      <c r="O108" s="280">
        <v>0</v>
      </c>
      <c r="P108" s="280">
        <v>1</v>
      </c>
      <c r="Q108" s="280" t="s">
        <v>1063</v>
      </c>
      <c r="R108" s="280" t="b">
        <v>0</v>
      </c>
      <c r="S108" s="280">
        <v>0</v>
      </c>
      <c r="T108" s="280" t="b">
        <v>0</v>
      </c>
      <c r="U108" s="238" t="s">
        <v>521</v>
      </c>
    </row>
    <row r="109" spans="1:21" ht="16.5" customHeight="1" x14ac:dyDescent="0.3">
      <c r="A109" s="238" t="b">
        <v>1</v>
      </c>
      <c r="B109" s="281" t="s">
        <v>1201</v>
      </c>
      <c r="C109" s="280">
        <v>100303002</v>
      </c>
      <c r="D109" s="280">
        <v>175350201</v>
      </c>
      <c r="E109" s="281" t="s">
        <v>1144</v>
      </c>
      <c r="F109" s="280">
        <v>1.333</v>
      </c>
      <c r="G109" s="280">
        <v>0</v>
      </c>
      <c r="H109" s="280">
        <v>5</v>
      </c>
      <c r="I109" s="238" t="s">
        <v>1074</v>
      </c>
      <c r="J109" s="292">
        <v>447</v>
      </c>
      <c r="K109" s="266">
        <v>-1</v>
      </c>
      <c r="L109" s="266">
        <v>-1</v>
      </c>
      <c r="M109" s="266">
        <v>-1</v>
      </c>
      <c r="N109" s="238" t="b">
        <v>1</v>
      </c>
      <c r="O109" s="280">
        <v>0</v>
      </c>
      <c r="P109" s="280">
        <v>1</v>
      </c>
      <c r="Q109" s="280" t="s">
        <v>1063</v>
      </c>
      <c r="R109" s="280" t="b">
        <v>0</v>
      </c>
      <c r="S109" s="280">
        <v>0</v>
      </c>
      <c r="T109" s="280" t="b">
        <v>0</v>
      </c>
      <c r="U109" s="238" t="s">
        <v>521</v>
      </c>
    </row>
    <row r="110" spans="1:21" ht="16.5" customHeight="1" x14ac:dyDescent="0.3">
      <c r="A110" s="238" t="b">
        <v>1</v>
      </c>
      <c r="B110" s="284" t="s">
        <v>1202</v>
      </c>
      <c r="C110" s="283">
        <v>100303003</v>
      </c>
      <c r="D110" s="283">
        <v>175350301</v>
      </c>
      <c r="E110" s="284" t="s">
        <v>1144</v>
      </c>
      <c r="F110" s="283">
        <v>1.1659999999999999</v>
      </c>
      <c r="G110" s="283">
        <v>0</v>
      </c>
      <c r="H110" s="283">
        <v>3</v>
      </c>
      <c r="I110" s="238" t="s">
        <v>1074</v>
      </c>
      <c r="J110" s="292">
        <v>448</v>
      </c>
      <c r="K110" s="266">
        <v>-1</v>
      </c>
      <c r="L110" s="266">
        <v>-1</v>
      </c>
      <c r="M110" s="266">
        <v>-1</v>
      </c>
      <c r="N110" s="238" t="b">
        <v>1</v>
      </c>
      <c r="O110" s="283">
        <v>0</v>
      </c>
      <c r="P110" s="283">
        <v>1</v>
      </c>
      <c r="Q110" s="283" t="s">
        <v>1063</v>
      </c>
      <c r="R110" s="283" t="b">
        <v>0</v>
      </c>
      <c r="S110" s="283">
        <v>0</v>
      </c>
      <c r="T110" s="283" t="b">
        <v>0</v>
      </c>
      <c r="U110" s="238" t="s">
        <v>521</v>
      </c>
    </row>
    <row r="111" spans="1:21" ht="16.5" customHeight="1" x14ac:dyDescent="0.3">
      <c r="A111" s="238" t="b">
        <v>1</v>
      </c>
      <c r="B111" s="284" t="s">
        <v>1203</v>
      </c>
      <c r="C111" s="283">
        <v>100303003</v>
      </c>
      <c r="D111" s="283">
        <v>175350302</v>
      </c>
      <c r="E111" s="284" t="s">
        <v>1152</v>
      </c>
      <c r="F111" s="283">
        <v>0.8</v>
      </c>
      <c r="G111" s="283">
        <v>0</v>
      </c>
      <c r="H111" s="283">
        <v>3</v>
      </c>
      <c r="I111" s="238" t="s">
        <v>1074</v>
      </c>
      <c r="J111" s="292">
        <v>449</v>
      </c>
      <c r="K111" s="266">
        <v>-1</v>
      </c>
      <c r="L111" s="266">
        <v>-1</v>
      </c>
      <c r="M111" s="266">
        <v>-1</v>
      </c>
      <c r="N111" s="238" t="b">
        <v>1</v>
      </c>
      <c r="O111" s="283">
        <v>0</v>
      </c>
      <c r="P111" s="283">
        <v>2</v>
      </c>
      <c r="Q111" s="283" t="s">
        <v>1063</v>
      </c>
      <c r="R111" s="283" t="b">
        <v>0</v>
      </c>
      <c r="S111" s="283">
        <v>0</v>
      </c>
      <c r="T111" s="283" t="b">
        <v>0</v>
      </c>
      <c r="U111" s="238" t="s">
        <v>521</v>
      </c>
    </row>
    <row r="112" spans="1:21" ht="16.5" customHeight="1" x14ac:dyDescent="0.3">
      <c r="A112" s="238" t="b">
        <v>1</v>
      </c>
      <c r="B112" s="284" t="s">
        <v>1204</v>
      </c>
      <c r="C112" s="283">
        <v>100303003</v>
      </c>
      <c r="D112" s="283">
        <v>175350303</v>
      </c>
      <c r="E112" s="284" t="s">
        <v>1167</v>
      </c>
      <c r="F112" s="283">
        <v>1.1659999999999999</v>
      </c>
      <c r="G112" s="283">
        <v>0</v>
      </c>
      <c r="H112" s="283">
        <v>5</v>
      </c>
      <c r="I112" s="238" t="s">
        <v>1074</v>
      </c>
      <c r="J112" s="292">
        <v>450</v>
      </c>
      <c r="K112" s="266">
        <v>-1</v>
      </c>
      <c r="L112" s="266">
        <v>-1</v>
      </c>
      <c r="M112" s="266">
        <v>-1</v>
      </c>
      <c r="N112" s="238" t="b">
        <v>1</v>
      </c>
      <c r="O112" s="283">
        <v>0</v>
      </c>
      <c r="P112" s="283">
        <v>3</v>
      </c>
      <c r="Q112" s="283" t="s">
        <v>1063</v>
      </c>
      <c r="R112" s="283" t="b">
        <v>0</v>
      </c>
      <c r="S112" s="283">
        <v>0</v>
      </c>
      <c r="T112" s="283" t="b">
        <v>0</v>
      </c>
      <c r="U112" s="238" t="s">
        <v>521</v>
      </c>
    </row>
    <row r="113" spans="1:21" ht="16.5" customHeight="1" x14ac:dyDescent="0.3">
      <c r="A113" s="238" t="b">
        <v>1</v>
      </c>
      <c r="B113" s="247" t="s">
        <v>1205</v>
      </c>
      <c r="C113" s="246">
        <v>100303004</v>
      </c>
      <c r="D113" s="246">
        <v>175350401</v>
      </c>
      <c r="E113" s="247" t="s">
        <v>1144</v>
      </c>
      <c r="F113" s="246">
        <v>1</v>
      </c>
      <c r="G113" s="246">
        <v>0</v>
      </c>
      <c r="H113" s="246">
        <v>6</v>
      </c>
      <c r="I113" s="238" t="s">
        <v>1074</v>
      </c>
      <c r="J113" s="292">
        <v>451</v>
      </c>
      <c r="K113" s="266">
        <v>-1</v>
      </c>
      <c r="L113" s="266">
        <v>-1</v>
      </c>
      <c r="M113" s="266">
        <v>-1</v>
      </c>
      <c r="N113" s="238" t="b">
        <v>1</v>
      </c>
      <c r="O113" s="246">
        <v>0</v>
      </c>
      <c r="P113" s="246">
        <v>1</v>
      </c>
      <c r="Q113" s="246" t="s">
        <v>1063</v>
      </c>
      <c r="R113" s="246" t="b">
        <v>0</v>
      </c>
      <c r="S113" s="246">
        <v>0</v>
      </c>
      <c r="T113" s="246" t="b">
        <v>0</v>
      </c>
      <c r="U113" s="238" t="s">
        <v>521</v>
      </c>
    </row>
    <row r="114" spans="1:21" ht="16.5" customHeight="1" x14ac:dyDescent="0.3">
      <c r="A114" s="238" t="b">
        <v>1</v>
      </c>
      <c r="B114" s="247" t="s">
        <v>1206</v>
      </c>
      <c r="C114" s="246">
        <v>100303004</v>
      </c>
      <c r="D114" s="246">
        <v>175350402</v>
      </c>
      <c r="E114" s="247" t="s">
        <v>1152</v>
      </c>
      <c r="F114" s="246">
        <v>1.7330000000000001</v>
      </c>
      <c r="G114" s="246">
        <v>0</v>
      </c>
      <c r="H114" s="246">
        <v>6</v>
      </c>
      <c r="I114" s="238" t="s">
        <v>1074</v>
      </c>
      <c r="J114" s="292">
        <v>452</v>
      </c>
      <c r="K114" s="266">
        <v>-1</v>
      </c>
      <c r="L114" s="266">
        <v>-1</v>
      </c>
      <c r="M114" s="266">
        <v>-1</v>
      </c>
      <c r="N114" s="238" t="b">
        <v>1</v>
      </c>
      <c r="O114" s="246">
        <v>0</v>
      </c>
      <c r="P114" s="246">
        <v>2</v>
      </c>
      <c r="Q114" s="246" t="s">
        <v>1063</v>
      </c>
      <c r="R114" s="246" t="b">
        <v>0</v>
      </c>
      <c r="S114" s="246">
        <v>0</v>
      </c>
      <c r="T114" s="246" t="b">
        <v>0</v>
      </c>
      <c r="U114" s="238" t="s">
        <v>521</v>
      </c>
    </row>
    <row r="115" spans="1:21" ht="16.5" customHeight="1" x14ac:dyDescent="0.3">
      <c r="A115" s="238" t="b">
        <v>1</v>
      </c>
      <c r="B115" s="247" t="s">
        <v>1207</v>
      </c>
      <c r="C115" s="246">
        <v>100303004</v>
      </c>
      <c r="D115" s="246">
        <v>175350403</v>
      </c>
      <c r="E115" s="247" t="s">
        <v>1160</v>
      </c>
      <c r="F115" s="246">
        <v>1</v>
      </c>
      <c r="G115" s="246">
        <v>0</v>
      </c>
      <c r="H115" s="246">
        <v>6</v>
      </c>
      <c r="I115" s="238" t="s">
        <v>1074</v>
      </c>
      <c r="J115" s="292">
        <v>453</v>
      </c>
      <c r="K115" s="266">
        <v>-1</v>
      </c>
      <c r="L115" s="266">
        <v>-1</v>
      </c>
      <c r="M115" s="266">
        <v>-1</v>
      </c>
      <c r="N115" s="238" t="b">
        <v>1</v>
      </c>
      <c r="O115" s="246">
        <v>0</v>
      </c>
      <c r="P115" s="246">
        <v>3</v>
      </c>
      <c r="Q115" s="246" t="s">
        <v>1063</v>
      </c>
      <c r="R115" s="246" t="b">
        <v>0</v>
      </c>
      <c r="S115" s="246">
        <v>0</v>
      </c>
      <c r="T115" s="246" t="b">
        <v>0</v>
      </c>
      <c r="U115" s="238" t="s">
        <v>521</v>
      </c>
    </row>
    <row r="116" spans="1:21" ht="16.5" customHeight="1" x14ac:dyDescent="0.3">
      <c r="A116" s="238" t="b">
        <v>1</v>
      </c>
      <c r="B116" s="281" t="s">
        <v>1208</v>
      </c>
      <c r="C116" s="280">
        <v>100303005</v>
      </c>
      <c r="D116" s="280">
        <v>175350501</v>
      </c>
      <c r="E116" s="281" t="s">
        <v>1144</v>
      </c>
      <c r="F116" s="280">
        <v>1.1659999999999999</v>
      </c>
      <c r="G116" s="280">
        <v>0</v>
      </c>
      <c r="H116" s="280">
        <v>6</v>
      </c>
      <c r="I116" s="238" t="s">
        <v>1074</v>
      </c>
      <c r="J116" s="292">
        <v>454</v>
      </c>
      <c r="K116" s="266">
        <v>-1</v>
      </c>
      <c r="L116" s="266">
        <v>-1</v>
      </c>
      <c r="M116" s="266">
        <v>-1</v>
      </c>
      <c r="N116" s="238" t="b">
        <v>1</v>
      </c>
      <c r="O116" s="280">
        <v>0</v>
      </c>
      <c r="P116" s="280">
        <v>1</v>
      </c>
      <c r="Q116" s="280" t="s">
        <v>1063</v>
      </c>
      <c r="R116" s="280" t="b">
        <v>0</v>
      </c>
      <c r="S116" s="280">
        <v>0</v>
      </c>
      <c r="T116" s="280" t="b">
        <v>0</v>
      </c>
      <c r="U116" s="238" t="s">
        <v>521</v>
      </c>
    </row>
    <row r="117" spans="1:21" ht="16.5" customHeight="1" x14ac:dyDescent="0.3">
      <c r="A117" s="238" t="b">
        <v>1</v>
      </c>
      <c r="B117" s="281" t="s">
        <v>1209</v>
      </c>
      <c r="C117" s="280">
        <v>100303005</v>
      </c>
      <c r="D117" s="280">
        <v>175350502</v>
      </c>
      <c r="E117" s="281" t="s">
        <v>1152</v>
      </c>
      <c r="F117" s="280">
        <v>1.333</v>
      </c>
      <c r="G117" s="280">
        <v>0</v>
      </c>
      <c r="H117" s="280">
        <v>6</v>
      </c>
      <c r="I117" s="238" t="s">
        <v>1074</v>
      </c>
      <c r="J117" s="292">
        <v>455</v>
      </c>
      <c r="K117" s="266">
        <v>-1</v>
      </c>
      <c r="L117" s="266">
        <v>-1</v>
      </c>
      <c r="M117" s="266">
        <v>-1</v>
      </c>
      <c r="N117" s="238" t="b">
        <v>1</v>
      </c>
      <c r="O117" s="280">
        <v>0</v>
      </c>
      <c r="P117" s="280">
        <v>2</v>
      </c>
      <c r="Q117" s="280" t="s">
        <v>1063</v>
      </c>
      <c r="R117" s="280" t="b">
        <v>0</v>
      </c>
      <c r="S117" s="280">
        <v>0</v>
      </c>
      <c r="T117" s="280" t="b">
        <v>0</v>
      </c>
      <c r="U117" s="238" t="s">
        <v>521</v>
      </c>
    </row>
    <row r="118" spans="1:21" ht="16.5" customHeight="1" x14ac:dyDescent="0.3">
      <c r="A118" s="238" t="b">
        <v>1</v>
      </c>
      <c r="B118" s="281" t="s">
        <v>1210</v>
      </c>
      <c r="C118" s="280">
        <v>100303005</v>
      </c>
      <c r="D118" s="280">
        <v>175350503</v>
      </c>
      <c r="E118" s="281" t="s">
        <v>1160</v>
      </c>
      <c r="F118" s="280">
        <v>1.1659999999999999</v>
      </c>
      <c r="G118" s="280">
        <v>0</v>
      </c>
      <c r="H118" s="280">
        <v>6</v>
      </c>
      <c r="I118" s="238" t="s">
        <v>1074</v>
      </c>
      <c r="J118" s="292">
        <v>456</v>
      </c>
      <c r="K118" s="266">
        <v>-1</v>
      </c>
      <c r="L118" s="266">
        <v>-1</v>
      </c>
      <c r="M118" s="266">
        <v>-1</v>
      </c>
      <c r="N118" s="238" t="b">
        <v>1</v>
      </c>
      <c r="O118" s="280">
        <v>0</v>
      </c>
      <c r="P118" s="280">
        <v>3</v>
      </c>
      <c r="Q118" s="280" t="s">
        <v>1063</v>
      </c>
      <c r="R118" s="280" t="b">
        <v>0</v>
      </c>
      <c r="S118" s="280">
        <v>0</v>
      </c>
      <c r="T118" s="280" t="b">
        <v>0</v>
      </c>
      <c r="U118" s="238" t="s">
        <v>521</v>
      </c>
    </row>
    <row r="119" spans="1:21" ht="16.5" customHeight="1" x14ac:dyDescent="0.3">
      <c r="A119" s="238" t="b">
        <v>1</v>
      </c>
      <c r="B119" s="247" t="s">
        <v>1211</v>
      </c>
      <c r="C119" s="246">
        <v>100403001</v>
      </c>
      <c r="D119" s="246">
        <v>175380101</v>
      </c>
      <c r="E119" s="247" t="s">
        <v>1144</v>
      </c>
      <c r="F119" s="246">
        <v>1.8660000000000001</v>
      </c>
      <c r="G119" s="246">
        <v>0</v>
      </c>
      <c r="H119" s="246">
        <v>2</v>
      </c>
      <c r="I119" s="238" t="s">
        <v>1074</v>
      </c>
      <c r="J119" s="292">
        <v>457</v>
      </c>
      <c r="K119" s="266">
        <v>-1</v>
      </c>
      <c r="L119" s="266">
        <v>-1</v>
      </c>
      <c r="M119" s="266">
        <v>-1</v>
      </c>
      <c r="N119" s="238" t="b">
        <v>1</v>
      </c>
      <c r="O119" s="246">
        <v>0</v>
      </c>
      <c r="P119" s="246">
        <v>1</v>
      </c>
      <c r="Q119" s="246" t="s">
        <v>1063</v>
      </c>
      <c r="R119" s="246" t="b">
        <v>0</v>
      </c>
      <c r="S119" s="246">
        <v>0</v>
      </c>
      <c r="T119" s="246" t="b">
        <v>0</v>
      </c>
      <c r="U119" s="238" t="s">
        <v>521</v>
      </c>
    </row>
    <row r="120" spans="1:21" ht="16.5" customHeight="1" x14ac:dyDescent="0.3">
      <c r="A120" s="238" t="b">
        <v>1</v>
      </c>
      <c r="B120" s="247" t="s">
        <v>1212</v>
      </c>
      <c r="C120" s="246">
        <v>100403001</v>
      </c>
      <c r="D120" s="246">
        <v>175380111</v>
      </c>
      <c r="E120" s="247" t="s">
        <v>1152</v>
      </c>
      <c r="F120" s="246">
        <v>2.8</v>
      </c>
      <c r="G120" s="246">
        <v>0</v>
      </c>
      <c r="H120" s="246">
        <v>4</v>
      </c>
      <c r="I120" s="238" t="s">
        <v>1074</v>
      </c>
      <c r="J120" s="292">
        <v>458</v>
      </c>
      <c r="K120" s="266">
        <v>-1</v>
      </c>
      <c r="L120" s="266">
        <v>-1</v>
      </c>
      <c r="M120" s="266">
        <v>-1</v>
      </c>
      <c r="N120" s="238" t="b">
        <v>1</v>
      </c>
      <c r="O120" s="246">
        <v>0</v>
      </c>
      <c r="P120" s="246">
        <v>2</v>
      </c>
      <c r="Q120" s="246" t="s">
        <v>1063</v>
      </c>
      <c r="R120" s="246" t="b">
        <v>0</v>
      </c>
      <c r="S120" s="246">
        <v>0</v>
      </c>
      <c r="T120" s="246" t="b">
        <v>0</v>
      </c>
      <c r="U120" s="238" t="s">
        <v>521</v>
      </c>
    </row>
    <row r="121" spans="1:21" ht="16.5" customHeight="1" x14ac:dyDescent="0.3">
      <c r="A121" s="238" t="b">
        <v>1</v>
      </c>
      <c r="B121" s="247" t="s">
        <v>1213</v>
      </c>
      <c r="C121" s="246">
        <v>100403001</v>
      </c>
      <c r="D121" s="246">
        <v>175380112</v>
      </c>
      <c r="E121" s="247" t="s">
        <v>1160</v>
      </c>
      <c r="F121" s="246">
        <v>2.8330000000000002</v>
      </c>
      <c r="G121" s="246">
        <v>0</v>
      </c>
      <c r="H121" s="246">
        <v>8</v>
      </c>
      <c r="I121" s="238" t="s">
        <v>1074</v>
      </c>
      <c r="J121" s="292">
        <v>459</v>
      </c>
      <c r="K121" s="266">
        <v>-1</v>
      </c>
      <c r="L121" s="266">
        <v>-1</v>
      </c>
      <c r="M121" s="266">
        <v>-1</v>
      </c>
      <c r="N121" s="238" t="b">
        <v>1</v>
      </c>
      <c r="O121" s="246">
        <v>0</v>
      </c>
      <c r="P121" s="246">
        <v>3</v>
      </c>
      <c r="Q121" s="246" t="s">
        <v>1063</v>
      </c>
      <c r="R121" s="246" t="b">
        <v>0</v>
      </c>
      <c r="S121" s="246">
        <v>0</v>
      </c>
      <c r="T121" s="246" t="b">
        <v>0</v>
      </c>
      <c r="U121" s="238" t="s">
        <v>521</v>
      </c>
    </row>
    <row r="122" spans="1:21" s="276" customFormat="1" ht="16.5" customHeight="1" x14ac:dyDescent="0.3">
      <c r="A122" s="238" t="b">
        <v>1</v>
      </c>
      <c r="B122" s="267" t="s">
        <v>1214</v>
      </c>
      <c r="C122" s="268">
        <v>100403001</v>
      </c>
      <c r="D122" s="268">
        <v>175380113</v>
      </c>
      <c r="E122" s="267" t="s">
        <v>1167</v>
      </c>
      <c r="F122" s="268">
        <v>3.7</v>
      </c>
      <c r="G122" s="268">
        <v>0</v>
      </c>
      <c r="H122" s="268">
        <v>3</v>
      </c>
      <c r="I122" s="268" t="s">
        <v>1074</v>
      </c>
      <c r="J122" s="268">
        <v>175380113</v>
      </c>
      <c r="K122" s="294">
        <v>-1</v>
      </c>
      <c r="L122" s="294">
        <v>-1</v>
      </c>
      <c r="M122" s="294">
        <v>-1</v>
      </c>
      <c r="N122" s="268" t="b">
        <v>1</v>
      </c>
      <c r="O122" s="268">
        <v>0</v>
      </c>
      <c r="P122" s="268">
        <v>4</v>
      </c>
      <c r="Q122" s="268" t="s">
        <v>1063</v>
      </c>
      <c r="R122" s="268" t="b">
        <v>0</v>
      </c>
      <c r="S122" s="268">
        <v>0</v>
      </c>
      <c r="T122" s="268" t="b">
        <v>0</v>
      </c>
      <c r="U122" s="268" t="s">
        <v>521</v>
      </c>
    </row>
    <row r="123" spans="1:21" ht="16.5" customHeight="1" x14ac:dyDescent="0.3">
      <c r="A123" s="238" t="b">
        <v>1</v>
      </c>
      <c r="B123" s="247" t="s">
        <v>1215</v>
      </c>
      <c r="C123" s="246">
        <v>100403001</v>
      </c>
      <c r="D123" s="246">
        <v>175380114</v>
      </c>
      <c r="E123" s="247" t="s">
        <v>1169</v>
      </c>
      <c r="F123" s="246">
        <v>3.6</v>
      </c>
      <c r="G123" s="246">
        <v>0</v>
      </c>
      <c r="H123" s="246">
        <v>6</v>
      </c>
      <c r="I123" s="238" t="s">
        <v>1074</v>
      </c>
      <c r="J123" s="246">
        <v>175380114</v>
      </c>
      <c r="K123" s="266">
        <v>-1</v>
      </c>
      <c r="L123" s="266">
        <v>-1</v>
      </c>
      <c r="M123" s="266">
        <v>-1</v>
      </c>
      <c r="N123" s="238" t="b">
        <v>1</v>
      </c>
      <c r="O123" s="246">
        <v>0</v>
      </c>
      <c r="P123" s="246">
        <v>5</v>
      </c>
      <c r="Q123" s="246" t="s">
        <v>1063</v>
      </c>
      <c r="R123" s="246" t="b">
        <v>0</v>
      </c>
      <c r="S123" s="246">
        <v>0</v>
      </c>
      <c r="T123" s="246" t="b">
        <v>0</v>
      </c>
      <c r="U123" s="238" t="s">
        <v>521</v>
      </c>
    </row>
    <row r="124" spans="1:21" ht="16.5" customHeight="1" x14ac:dyDescent="0.3">
      <c r="A124" s="238" t="b">
        <v>1</v>
      </c>
      <c r="B124" s="247" t="s">
        <v>1216</v>
      </c>
      <c r="C124" s="246">
        <v>100503001</v>
      </c>
      <c r="D124" s="246">
        <v>175390101</v>
      </c>
      <c r="E124" s="247" t="s">
        <v>1144</v>
      </c>
      <c r="F124" s="246">
        <v>1.6</v>
      </c>
      <c r="G124" s="246">
        <v>0</v>
      </c>
      <c r="H124" s="246">
        <v>3</v>
      </c>
      <c r="I124" s="238" t="s">
        <v>1074</v>
      </c>
      <c r="J124" s="292">
        <v>460</v>
      </c>
      <c r="K124" s="266">
        <v>-1</v>
      </c>
      <c r="L124" s="266">
        <v>-1</v>
      </c>
      <c r="M124" s="266">
        <v>-1</v>
      </c>
      <c r="N124" s="238" t="b">
        <v>1</v>
      </c>
      <c r="O124" s="246">
        <v>0</v>
      </c>
      <c r="P124" s="246">
        <v>1</v>
      </c>
      <c r="Q124" s="246" t="s">
        <v>1063</v>
      </c>
      <c r="R124" s="246" t="b">
        <v>0</v>
      </c>
      <c r="S124" s="246">
        <v>0</v>
      </c>
      <c r="T124" s="246" t="b">
        <v>0</v>
      </c>
      <c r="U124" s="238" t="s">
        <v>521</v>
      </c>
    </row>
    <row r="125" spans="1:21" ht="16.5" customHeight="1" x14ac:dyDescent="0.3">
      <c r="A125" s="238" t="b">
        <v>1</v>
      </c>
      <c r="B125" s="247" t="s">
        <v>1217</v>
      </c>
      <c r="C125" s="246">
        <v>100503001</v>
      </c>
      <c r="D125" s="246">
        <v>175390102</v>
      </c>
      <c r="E125" s="247" t="s">
        <v>1163</v>
      </c>
      <c r="F125" s="246">
        <v>1.6</v>
      </c>
      <c r="G125" s="246">
        <v>0</v>
      </c>
      <c r="H125" s="246">
        <v>3</v>
      </c>
      <c r="I125" s="238" t="s">
        <v>1074</v>
      </c>
      <c r="J125" s="292">
        <v>461</v>
      </c>
      <c r="K125" s="266">
        <v>-1</v>
      </c>
      <c r="L125" s="266">
        <v>-1</v>
      </c>
      <c r="M125" s="266">
        <v>-1</v>
      </c>
      <c r="N125" s="238" t="b">
        <v>1</v>
      </c>
      <c r="O125" s="246">
        <v>0</v>
      </c>
      <c r="P125" s="246">
        <v>2</v>
      </c>
      <c r="Q125" s="246" t="s">
        <v>1063</v>
      </c>
      <c r="R125" s="246" t="b">
        <v>0</v>
      </c>
      <c r="S125" s="246">
        <v>0</v>
      </c>
      <c r="T125" s="246" t="b">
        <v>0</v>
      </c>
      <c r="U125" s="238" t="s">
        <v>521</v>
      </c>
    </row>
    <row r="126" spans="1:21" ht="16.5" customHeight="1" x14ac:dyDescent="0.3">
      <c r="A126" s="238" t="b">
        <v>1</v>
      </c>
      <c r="B126" s="247" t="s">
        <v>1218</v>
      </c>
      <c r="C126" s="246">
        <v>100503001</v>
      </c>
      <c r="D126" s="246">
        <v>175390111</v>
      </c>
      <c r="E126" s="247" t="s">
        <v>1152</v>
      </c>
      <c r="F126" s="246">
        <v>7</v>
      </c>
      <c r="G126" s="246">
        <v>0</v>
      </c>
      <c r="H126" s="246">
        <v>5</v>
      </c>
      <c r="I126" s="238" t="s">
        <v>1074</v>
      </c>
      <c r="J126" s="292">
        <v>462</v>
      </c>
      <c r="K126" s="266">
        <v>-1</v>
      </c>
      <c r="L126" s="266">
        <v>-1</v>
      </c>
      <c r="M126" s="266">
        <v>-1</v>
      </c>
      <c r="N126" s="238" t="b">
        <v>1</v>
      </c>
      <c r="O126" s="246">
        <v>0</v>
      </c>
      <c r="P126" s="246">
        <v>3</v>
      </c>
      <c r="Q126" s="246" t="s">
        <v>1063</v>
      </c>
      <c r="R126" s="246" t="b">
        <v>0</v>
      </c>
      <c r="S126" s="246">
        <v>0</v>
      </c>
      <c r="T126" s="246" t="b">
        <v>0</v>
      </c>
      <c r="U126" s="238" t="s">
        <v>521</v>
      </c>
    </row>
    <row r="127" spans="1:21" ht="16.5" customHeight="1" x14ac:dyDescent="0.3">
      <c r="A127" s="238" t="b">
        <v>1</v>
      </c>
      <c r="B127" s="247" t="s">
        <v>1219</v>
      </c>
      <c r="C127" s="246">
        <v>100503001</v>
      </c>
      <c r="D127" s="246">
        <v>175390112</v>
      </c>
      <c r="E127" s="247" t="s">
        <v>1160</v>
      </c>
      <c r="F127" s="246">
        <v>5.0659999999999998</v>
      </c>
      <c r="G127" s="246">
        <v>0</v>
      </c>
      <c r="H127" s="246">
        <v>10</v>
      </c>
      <c r="I127" s="238" t="s">
        <v>1074</v>
      </c>
      <c r="J127" s="292">
        <v>463</v>
      </c>
      <c r="K127" s="266">
        <v>-1</v>
      </c>
      <c r="L127" s="266">
        <v>-1</v>
      </c>
      <c r="M127" s="266">
        <v>-1</v>
      </c>
      <c r="N127" s="238" t="b">
        <v>1</v>
      </c>
      <c r="O127" s="246">
        <v>0</v>
      </c>
      <c r="P127" s="246">
        <v>4</v>
      </c>
      <c r="Q127" s="246" t="s">
        <v>1063</v>
      </c>
      <c r="R127" s="246" t="b">
        <v>0</v>
      </c>
      <c r="S127" s="246">
        <v>0</v>
      </c>
      <c r="T127" s="246" t="b">
        <v>0</v>
      </c>
      <c r="U127" s="238" t="s">
        <v>521</v>
      </c>
    </row>
    <row r="128" spans="1:21" ht="16.5" customHeight="1" x14ac:dyDescent="0.3">
      <c r="A128" s="238" t="b">
        <v>1</v>
      </c>
      <c r="B128" s="247" t="s">
        <v>1220</v>
      </c>
      <c r="C128" s="246">
        <v>100503001</v>
      </c>
      <c r="D128" s="246">
        <v>175390113</v>
      </c>
      <c r="E128" s="247" t="s">
        <v>1167</v>
      </c>
      <c r="F128" s="246">
        <v>3.1659999999999999</v>
      </c>
      <c r="G128" s="246">
        <v>0</v>
      </c>
      <c r="H128" s="246">
        <v>5</v>
      </c>
      <c r="I128" s="238" t="s">
        <v>1074</v>
      </c>
      <c r="J128" s="292">
        <v>464</v>
      </c>
      <c r="K128" s="266">
        <v>-1</v>
      </c>
      <c r="L128" s="266">
        <v>-1</v>
      </c>
      <c r="M128" s="266">
        <v>-1</v>
      </c>
      <c r="N128" s="238" t="b">
        <v>1</v>
      </c>
      <c r="O128" s="246">
        <v>0</v>
      </c>
      <c r="P128" s="246">
        <v>5</v>
      </c>
      <c r="Q128" s="246" t="s">
        <v>1063</v>
      </c>
      <c r="R128" s="246" t="b">
        <v>0</v>
      </c>
      <c r="S128" s="246">
        <v>0</v>
      </c>
      <c r="T128" s="246" t="b">
        <v>0</v>
      </c>
      <c r="U128" s="238" t="s">
        <v>521</v>
      </c>
    </row>
    <row r="129" spans="1:21" s="276" customFormat="1" ht="16.5" customHeight="1" x14ac:dyDescent="0.3">
      <c r="A129" s="268" t="b">
        <v>1</v>
      </c>
      <c r="B129" s="267" t="s">
        <v>1221</v>
      </c>
      <c r="C129" s="268">
        <v>100503001</v>
      </c>
      <c r="D129" s="268">
        <v>175390114</v>
      </c>
      <c r="E129" s="267" t="s">
        <v>1169</v>
      </c>
      <c r="F129" s="268">
        <v>3</v>
      </c>
      <c r="G129" s="268">
        <v>0</v>
      </c>
      <c r="H129" s="268">
        <v>10</v>
      </c>
      <c r="I129" s="268" t="s">
        <v>1074</v>
      </c>
      <c r="J129" s="268">
        <v>175390114</v>
      </c>
      <c r="K129" s="294">
        <v>-1</v>
      </c>
      <c r="L129" s="294">
        <v>-1</v>
      </c>
      <c r="M129" s="294">
        <v>-1</v>
      </c>
      <c r="N129" s="268" t="b">
        <v>1</v>
      </c>
      <c r="O129" s="268">
        <v>0</v>
      </c>
      <c r="P129" s="268">
        <v>6</v>
      </c>
      <c r="Q129" s="268" t="s">
        <v>1063</v>
      </c>
      <c r="R129" s="268" t="b">
        <v>0</v>
      </c>
      <c r="S129" s="268">
        <v>0</v>
      </c>
      <c r="T129" s="268" t="b">
        <v>0</v>
      </c>
      <c r="U129" s="268" t="s">
        <v>521</v>
      </c>
    </row>
    <row r="130" spans="1:21" s="276" customFormat="1" ht="16.5" customHeight="1" x14ac:dyDescent="0.3">
      <c r="A130" s="268" t="b">
        <v>1</v>
      </c>
      <c r="B130" s="267" t="s">
        <v>1222</v>
      </c>
      <c r="C130" s="268">
        <v>100503001</v>
      </c>
      <c r="D130" s="268">
        <v>175390115</v>
      </c>
      <c r="E130" s="267" t="s">
        <v>1223</v>
      </c>
      <c r="F130" s="268">
        <v>3</v>
      </c>
      <c r="G130" s="268">
        <v>0</v>
      </c>
      <c r="H130" s="268">
        <v>10</v>
      </c>
      <c r="I130" s="268" t="s">
        <v>1074</v>
      </c>
      <c r="J130" s="268">
        <v>175390115</v>
      </c>
      <c r="K130" s="294">
        <v>-1</v>
      </c>
      <c r="L130" s="294">
        <v>-1</v>
      </c>
      <c r="M130" s="294">
        <v>-1</v>
      </c>
      <c r="N130" s="268" t="b">
        <v>1</v>
      </c>
      <c r="O130" s="268">
        <v>0</v>
      </c>
      <c r="P130" s="268">
        <v>7</v>
      </c>
      <c r="Q130" s="268" t="s">
        <v>1063</v>
      </c>
      <c r="R130" s="268" t="b">
        <v>0</v>
      </c>
      <c r="S130" s="268">
        <v>0</v>
      </c>
      <c r="T130" s="268" t="b">
        <v>0</v>
      </c>
      <c r="U130" s="268" t="s">
        <v>521</v>
      </c>
    </row>
    <row r="131" spans="1:21" ht="16.5" customHeight="1" x14ac:dyDescent="0.3">
      <c r="A131" s="238" t="b">
        <v>1</v>
      </c>
      <c r="B131" s="237" t="s">
        <v>1224</v>
      </c>
      <c r="C131" s="238">
        <v>100204001</v>
      </c>
      <c r="D131" s="238">
        <v>175400101</v>
      </c>
      <c r="E131" s="237" t="s">
        <v>1144</v>
      </c>
      <c r="F131" s="238">
        <v>1.2669999999999999</v>
      </c>
      <c r="G131" s="238">
        <v>0</v>
      </c>
      <c r="H131" s="238">
        <v>2</v>
      </c>
      <c r="I131" s="238" t="s">
        <v>1074</v>
      </c>
      <c r="J131" s="292">
        <v>465</v>
      </c>
      <c r="K131" s="266">
        <v>-1</v>
      </c>
      <c r="L131" s="266">
        <v>-1</v>
      </c>
      <c r="M131" s="266">
        <v>-1</v>
      </c>
      <c r="N131" s="238" t="b">
        <v>1</v>
      </c>
      <c r="O131" s="238">
        <v>0</v>
      </c>
      <c r="P131" s="238">
        <v>1</v>
      </c>
      <c r="Q131" s="238" t="s">
        <v>1063</v>
      </c>
      <c r="R131" s="238" t="b">
        <v>0</v>
      </c>
      <c r="S131" s="238">
        <v>0</v>
      </c>
      <c r="T131" s="238" t="b">
        <v>0</v>
      </c>
      <c r="U131" s="238" t="s">
        <v>521</v>
      </c>
    </row>
    <row r="132" spans="1:21" ht="16.5" customHeight="1" x14ac:dyDescent="0.3">
      <c r="A132" s="238" t="b">
        <v>1</v>
      </c>
      <c r="B132" s="237" t="s">
        <v>1225</v>
      </c>
      <c r="C132" s="238">
        <v>100204002</v>
      </c>
      <c r="D132" s="238">
        <v>175400201</v>
      </c>
      <c r="E132" s="237" t="s">
        <v>1144</v>
      </c>
      <c r="F132" s="238">
        <v>1.2669999999999999</v>
      </c>
      <c r="G132" s="238">
        <v>0</v>
      </c>
      <c r="H132" s="238">
        <v>5</v>
      </c>
      <c r="I132" s="238" t="s">
        <v>1074</v>
      </c>
      <c r="J132" s="292">
        <v>466</v>
      </c>
      <c r="K132" s="266">
        <v>-1</v>
      </c>
      <c r="L132" s="266">
        <v>-1</v>
      </c>
      <c r="M132" s="266">
        <v>-1</v>
      </c>
      <c r="N132" s="238" t="b">
        <v>1</v>
      </c>
      <c r="O132" s="238">
        <v>0</v>
      </c>
      <c r="P132" s="238">
        <v>1</v>
      </c>
      <c r="Q132" s="238" t="s">
        <v>1063</v>
      </c>
      <c r="R132" s="238" t="b">
        <v>0</v>
      </c>
      <c r="S132" s="238">
        <v>0</v>
      </c>
      <c r="T132" s="238" t="b">
        <v>0</v>
      </c>
      <c r="U132" s="238" t="s">
        <v>521</v>
      </c>
    </row>
    <row r="133" spans="1:21" ht="16.5" customHeight="1" x14ac:dyDescent="0.3">
      <c r="A133" s="238" t="b">
        <v>1</v>
      </c>
      <c r="B133" s="237" t="s">
        <v>1226</v>
      </c>
      <c r="C133" s="238">
        <v>100204003</v>
      </c>
      <c r="D133" s="238">
        <v>175400301</v>
      </c>
      <c r="E133" s="237" t="s">
        <v>1144</v>
      </c>
      <c r="F133" s="238">
        <v>1.333</v>
      </c>
      <c r="G133" s="238">
        <v>0</v>
      </c>
      <c r="H133" s="238">
        <v>2</v>
      </c>
      <c r="I133" s="238" t="s">
        <v>1074</v>
      </c>
      <c r="J133" s="292">
        <v>467</v>
      </c>
      <c r="K133" s="266">
        <v>-1</v>
      </c>
      <c r="L133" s="266">
        <v>-1</v>
      </c>
      <c r="M133" s="266">
        <v>-1</v>
      </c>
      <c r="N133" s="238" t="b">
        <v>1</v>
      </c>
      <c r="O133" s="238">
        <v>0</v>
      </c>
      <c r="P133" s="238">
        <v>1</v>
      </c>
      <c r="Q133" s="238" t="s">
        <v>1063</v>
      </c>
      <c r="R133" s="238" t="b">
        <v>0</v>
      </c>
      <c r="S133" s="238">
        <v>0</v>
      </c>
      <c r="T133" s="238" t="b">
        <v>0</v>
      </c>
      <c r="U133" s="238" t="s">
        <v>521</v>
      </c>
    </row>
    <row r="134" spans="1:21" ht="16.5" customHeight="1" x14ac:dyDescent="0.3">
      <c r="A134" s="238" t="b">
        <v>1</v>
      </c>
      <c r="B134" s="237" t="s">
        <v>1227</v>
      </c>
      <c r="C134" s="238">
        <v>100204003</v>
      </c>
      <c r="D134" s="238">
        <v>175400302</v>
      </c>
      <c r="E134" s="237" t="s">
        <v>1163</v>
      </c>
      <c r="F134" s="238">
        <v>1.167</v>
      </c>
      <c r="G134" s="238">
        <v>0</v>
      </c>
      <c r="H134" s="238">
        <v>2</v>
      </c>
      <c r="I134" s="238" t="s">
        <v>1074</v>
      </c>
      <c r="J134" s="292">
        <v>468</v>
      </c>
      <c r="K134" s="266">
        <v>-1</v>
      </c>
      <c r="L134" s="266">
        <v>-1</v>
      </c>
      <c r="M134" s="266">
        <v>-1</v>
      </c>
      <c r="N134" s="238" t="b">
        <v>1</v>
      </c>
      <c r="O134" s="238">
        <v>0</v>
      </c>
      <c r="P134" s="238">
        <v>2</v>
      </c>
      <c r="Q134" s="238" t="s">
        <v>1063</v>
      </c>
      <c r="R134" s="238" t="b">
        <v>0</v>
      </c>
      <c r="S134" s="238">
        <v>0</v>
      </c>
      <c r="T134" s="238" t="b">
        <v>0</v>
      </c>
      <c r="U134" s="238" t="s">
        <v>521</v>
      </c>
    </row>
    <row r="135" spans="1:21" ht="16.5" customHeight="1" x14ac:dyDescent="0.3">
      <c r="A135" s="238" t="b">
        <v>1</v>
      </c>
      <c r="B135" s="237" t="s">
        <v>1228</v>
      </c>
      <c r="C135" s="238">
        <v>100204004</v>
      </c>
      <c r="D135" s="238">
        <v>175400401</v>
      </c>
      <c r="E135" s="237" t="s">
        <v>1144</v>
      </c>
      <c r="F135" s="238">
        <v>1.333</v>
      </c>
      <c r="G135" s="238">
        <v>0</v>
      </c>
      <c r="H135" s="238">
        <v>5</v>
      </c>
      <c r="I135" s="238" t="s">
        <v>1074</v>
      </c>
      <c r="J135" s="292">
        <v>469</v>
      </c>
      <c r="K135" s="266">
        <v>-1</v>
      </c>
      <c r="L135" s="266">
        <v>-1</v>
      </c>
      <c r="M135" s="266">
        <v>-1</v>
      </c>
      <c r="N135" s="238" t="b">
        <v>1</v>
      </c>
      <c r="O135" s="238">
        <v>0</v>
      </c>
      <c r="P135" s="238">
        <v>1</v>
      </c>
      <c r="Q135" s="238" t="s">
        <v>1063</v>
      </c>
      <c r="R135" s="238" t="b">
        <v>0</v>
      </c>
      <c r="S135" s="238">
        <v>0</v>
      </c>
      <c r="T135" s="238" t="b">
        <v>0</v>
      </c>
      <c r="U135" s="238" t="s">
        <v>521</v>
      </c>
    </row>
    <row r="136" spans="1:21" ht="16.5" customHeight="1" x14ac:dyDescent="0.3">
      <c r="A136" s="238" t="b">
        <v>1</v>
      </c>
      <c r="B136" s="237" t="s">
        <v>1229</v>
      </c>
      <c r="C136" s="238">
        <v>100204004</v>
      </c>
      <c r="D136" s="238">
        <v>175400402</v>
      </c>
      <c r="E136" s="237" t="s">
        <v>1163</v>
      </c>
      <c r="F136" s="238">
        <v>1.367</v>
      </c>
      <c r="G136" s="238">
        <v>0</v>
      </c>
      <c r="H136" s="238">
        <v>8</v>
      </c>
      <c r="I136" s="238" t="s">
        <v>1074</v>
      </c>
      <c r="J136" s="292">
        <v>470</v>
      </c>
      <c r="K136" s="266">
        <v>-1</v>
      </c>
      <c r="L136" s="266">
        <v>-1</v>
      </c>
      <c r="M136" s="266">
        <v>-1</v>
      </c>
      <c r="N136" s="238" t="b">
        <v>1</v>
      </c>
      <c r="O136" s="238">
        <v>0</v>
      </c>
      <c r="P136" s="238">
        <v>2</v>
      </c>
      <c r="Q136" s="238" t="s">
        <v>1063</v>
      </c>
      <c r="R136" s="238" t="b">
        <v>0</v>
      </c>
      <c r="S136" s="238">
        <v>0</v>
      </c>
      <c r="T136" s="238" t="b">
        <v>0</v>
      </c>
      <c r="U136" s="238" t="s">
        <v>521</v>
      </c>
    </row>
    <row r="137" spans="1:21" ht="16.5" customHeight="1" x14ac:dyDescent="0.3">
      <c r="A137" s="238" t="b">
        <v>1</v>
      </c>
      <c r="B137" s="237" t="s">
        <v>1230</v>
      </c>
      <c r="C137" s="238">
        <v>100204005</v>
      </c>
      <c r="D137" s="238">
        <v>175400501</v>
      </c>
      <c r="E137" s="237" t="s">
        <v>1144</v>
      </c>
      <c r="F137" s="238">
        <v>1.333</v>
      </c>
      <c r="G137" s="238">
        <v>0</v>
      </c>
      <c r="H137" s="238">
        <v>2</v>
      </c>
      <c r="I137" s="238" t="s">
        <v>1074</v>
      </c>
      <c r="J137" s="292">
        <v>471</v>
      </c>
      <c r="K137" s="266">
        <v>-1</v>
      </c>
      <c r="L137" s="266">
        <v>-1</v>
      </c>
      <c r="M137" s="266">
        <v>-1</v>
      </c>
      <c r="N137" s="238" t="b">
        <v>1</v>
      </c>
      <c r="O137" s="238">
        <v>0</v>
      </c>
      <c r="P137" s="238">
        <v>1</v>
      </c>
      <c r="Q137" s="238" t="s">
        <v>1063</v>
      </c>
      <c r="R137" s="238" t="b">
        <v>0</v>
      </c>
      <c r="S137" s="238">
        <v>0</v>
      </c>
      <c r="T137" s="238" t="b">
        <v>0</v>
      </c>
      <c r="U137" s="238" t="s">
        <v>521</v>
      </c>
    </row>
    <row r="138" spans="1:21" ht="16.5" customHeight="1" x14ac:dyDescent="0.3">
      <c r="A138" s="238" t="b">
        <v>1</v>
      </c>
      <c r="B138" s="237" t="s">
        <v>1231</v>
      </c>
      <c r="C138" s="238">
        <v>100204005</v>
      </c>
      <c r="D138" s="238">
        <v>175400502</v>
      </c>
      <c r="E138" s="237" t="s">
        <v>1163</v>
      </c>
      <c r="F138" s="238">
        <v>1.333</v>
      </c>
      <c r="G138" s="238">
        <v>0</v>
      </c>
      <c r="H138" s="238">
        <v>2</v>
      </c>
      <c r="I138" s="238" t="s">
        <v>1074</v>
      </c>
      <c r="J138" s="292">
        <v>472</v>
      </c>
      <c r="K138" s="266">
        <v>-1</v>
      </c>
      <c r="L138" s="266">
        <v>-1</v>
      </c>
      <c r="M138" s="266">
        <v>-1</v>
      </c>
      <c r="N138" s="238" t="b">
        <v>1</v>
      </c>
      <c r="O138" s="238">
        <v>0</v>
      </c>
      <c r="P138" s="238">
        <v>2</v>
      </c>
      <c r="Q138" s="238" t="s">
        <v>1063</v>
      </c>
      <c r="R138" s="238" t="b">
        <v>0</v>
      </c>
      <c r="S138" s="238">
        <v>0</v>
      </c>
      <c r="T138" s="238" t="b">
        <v>0</v>
      </c>
      <c r="U138" s="238" t="s">
        <v>521</v>
      </c>
    </row>
    <row r="139" spans="1:21" ht="16.5" customHeight="1" x14ac:dyDescent="0.3">
      <c r="A139" s="238" t="b">
        <v>1</v>
      </c>
      <c r="B139" s="237" t="s">
        <v>1232</v>
      </c>
      <c r="C139" s="238">
        <v>100204005</v>
      </c>
      <c r="D139" s="238">
        <v>175400503</v>
      </c>
      <c r="E139" s="237" t="s">
        <v>1152</v>
      </c>
      <c r="F139" s="238">
        <v>1.5</v>
      </c>
      <c r="G139" s="238">
        <v>0</v>
      </c>
      <c r="H139" s="238">
        <v>7</v>
      </c>
      <c r="I139" s="238" t="s">
        <v>1074</v>
      </c>
      <c r="J139" s="292">
        <v>473</v>
      </c>
      <c r="K139" s="266">
        <v>-1</v>
      </c>
      <c r="L139" s="266">
        <v>-1</v>
      </c>
      <c r="M139" s="266">
        <v>-1</v>
      </c>
      <c r="N139" s="238" t="b">
        <v>1</v>
      </c>
      <c r="O139" s="238">
        <v>0</v>
      </c>
      <c r="P139" s="238">
        <v>3</v>
      </c>
      <c r="Q139" s="238" t="s">
        <v>1063</v>
      </c>
      <c r="R139" s="238" t="b">
        <v>0</v>
      </c>
      <c r="S139" s="238">
        <v>0</v>
      </c>
      <c r="T139" s="238" t="b">
        <v>0</v>
      </c>
      <c r="U139" s="238" t="s">
        <v>521</v>
      </c>
    </row>
    <row r="140" spans="1:21" ht="16.5" customHeight="1" x14ac:dyDescent="0.3">
      <c r="A140" s="238" t="b">
        <v>1</v>
      </c>
      <c r="B140" s="281" t="s">
        <v>1233</v>
      </c>
      <c r="C140" s="280">
        <v>100304001</v>
      </c>
      <c r="D140" s="280">
        <v>175450101</v>
      </c>
      <c r="E140" s="281" t="s">
        <v>1144</v>
      </c>
      <c r="F140" s="280">
        <v>1.2669999999999999</v>
      </c>
      <c r="G140" s="280">
        <v>0</v>
      </c>
      <c r="H140" s="280">
        <v>2</v>
      </c>
      <c r="I140" s="238" t="s">
        <v>1074</v>
      </c>
      <c r="J140" s="292">
        <v>474</v>
      </c>
      <c r="K140" s="266">
        <v>-1</v>
      </c>
      <c r="L140" s="266">
        <v>-1</v>
      </c>
      <c r="M140" s="266">
        <v>-1</v>
      </c>
      <c r="N140" s="238" t="b">
        <v>1</v>
      </c>
      <c r="O140" s="280">
        <v>0</v>
      </c>
      <c r="P140" s="280">
        <v>1</v>
      </c>
      <c r="Q140" s="280" t="s">
        <v>1063</v>
      </c>
      <c r="R140" s="280" t="b">
        <v>0</v>
      </c>
      <c r="S140" s="280">
        <v>0</v>
      </c>
      <c r="T140" s="280" t="b">
        <v>0</v>
      </c>
      <c r="U140" s="238" t="s">
        <v>521</v>
      </c>
    </row>
    <row r="141" spans="1:21" ht="16.5" customHeight="1" x14ac:dyDescent="0.3">
      <c r="A141" s="238" t="b">
        <v>1</v>
      </c>
      <c r="B141" s="281" t="s">
        <v>1234</v>
      </c>
      <c r="C141" s="280">
        <v>100304002</v>
      </c>
      <c r="D141" s="280">
        <v>175450201</v>
      </c>
      <c r="E141" s="281" t="s">
        <v>1144</v>
      </c>
      <c r="F141" s="280">
        <v>1.2669999999999999</v>
      </c>
      <c r="G141" s="280">
        <v>0</v>
      </c>
      <c r="H141" s="280">
        <v>5</v>
      </c>
      <c r="I141" s="238" t="s">
        <v>1074</v>
      </c>
      <c r="J141" s="292">
        <v>475</v>
      </c>
      <c r="K141" s="266">
        <v>-1</v>
      </c>
      <c r="L141" s="266">
        <v>-1</v>
      </c>
      <c r="M141" s="266">
        <v>-1</v>
      </c>
      <c r="N141" s="238" t="b">
        <v>1</v>
      </c>
      <c r="O141" s="280">
        <v>0</v>
      </c>
      <c r="P141" s="280">
        <v>1</v>
      </c>
      <c r="Q141" s="280" t="s">
        <v>1063</v>
      </c>
      <c r="R141" s="280" t="b">
        <v>0</v>
      </c>
      <c r="S141" s="280">
        <v>0</v>
      </c>
      <c r="T141" s="280" t="b">
        <v>0</v>
      </c>
      <c r="U141" s="238" t="s">
        <v>521</v>
      </c>
    </row>
    <row r="142" spans="1:21" ht="16.5" customHeight="1" x14ac:dyDescent="0.3">
      <c r="A142" s="238" t="b">
        <v>1</v>
      </c>
      <c r="B142" s="237" t="s">
        <v>1235</v>
      </c>
      <c r="C142" s="238">
        <v>100304003</v>
      </c>
      <c r="D142" s="238">
        <v>175450301</v>
      </c>
      <c r="E142" s="237" t="s">
        <v>1144</v>
      </c>
      <c r="F142" s="238">
        <v>1.333</v>
      </c>
      <c r="G142" s="238">
        <v>0</v>
      </c>
      <c r="H142" s="238">
        <v>3</v>
      </c>
      <c r="I142" s="238" t="s">
        <v>1074</v>
      </c>
      <c r="J142" s="292">
        <v>476</v>
      </c>
      <c r="K142" s="266">
        <v>-1</v>
      </c>
      <c r="L142" s="266">
        <v>-1</v>
      </c>
      <c r="M142" s="266">
        <v>-1</v>
      </c>
      <c r="N142" s="238" t="b">
        <v>1</v>
      </c>
      <c r="O142" s="238">
        <v>0</v>
      </c>
      <c r="P142" s="238">
        <v>1</v>
      </c>
      <c r="Q142" s="238" t="s">
        <v>1063</v>
      </c>
      <c r="R142" s="238" t="b">
        <v>0</v>
      </c>
      <c r="S142" s="238">
        <v>0</v>
      </c>
      <c r="T142" s="238" t="b">
        <v>0</v>
      </c>
      <c r="U142" s="238" t="s">
        <v>521</v>
      </c>
    </row>
    <row r="143" spans="1:21" ht="16.5" customHeight="1" x14ac:dyDescent="0.3">
      <c r="A143" s="238" t="b">
        <v>1</v>
      </c>
      <c r="B143" s="237" t="s">
        <v>1236</v>
      </c>
      <c r="C143" s="238">
        <v>100304003</v>
      </c>
      <c r="D143" s="238">
        <v>175450302</v>
      </c>
      <c r="E143" s="237" t="s">
        <v>1163</v>
      </c>
      <c r="F143" s="238">
        <v>1.167</v>
      </c>
      <c r="G143" s="238">
        <v>0</v>
      </c>
      <c r="H143" s="238">
        <v>2</v>
      </c>
      <c r="I143" s="238" t="s">
        <v>1074</v>
      </c>
      <c r="J143" s="292">
        <v>477</v>
      </c>
      <c r="K143" s="266">
        <v>-1</v>
      </c>
      <c r="L143" s="266">
        <v>-1</v>
      </c>
      <c r="M143" s="266">
        <v>-1</v>
      </c>
      <c r="N143" s="238" t="b">
        <v>1</v>
      </c>
      <c r="O143" s="238">
        <v>0</v>
      </c>
      <c r="P143" s="238">
        <v>2</v>
      </c>
      <c r="Q143" s="238" t="s">
        <v>1063</v>
      </c>
      <c r="R143" s="238" t="b">
        <v>0</v>
      </c>
      <c r="S143" s="238">
        <v>0</v>
      </c>
      <c r="T143" s="238" t="b">
        <v>0</v>
      </c>
      <c r="U143" s="238" t="s">
        <v>521</v>
      </c>
    </row>
    <row r="144" spans="1:21" ht="16.5" customHeight="1" x14ac:dyDescent="0.3">
      <c r="A144" s="238" t="b">
        <v>1</v>
      </c>
      <c r="B144" s="237" t="s">
        <v>1237</v>
      </c>
      <c r="C144" s="238">
        <v>100304003</v>
      </c>
      <c r="D144" s="238">
        <v>175450303</v>
      </c>
      <c r="E144" s="237" t="s">
        <v>1152</v>
      </c>
      <c r="F144" s="238">
        <v>1.867</v>
      </c>
      <c r="G144" s="238">
        <v>0</v>
      </c>
      <c r="H144" s="238">
        <v>2</v>
      </c>
      <c r="I144" s="238" t="s">
        <v>1074</v>
      </c>
      <c r="J144" s="292">
        <v>478</v>
      </c>
      <c r="K144" s="266">
        <v>-1</v>
      </c>
      <c r="L144" s="266">
        <v>-1</v>
      </c>
      <c r="M144" s="266">
        <v>-1</v>
      </c>
      <c r="N144" s="238" t="b">
        <v>1</v>
      </c>
      <c r="O144" s="238">
        <v>0</v>
      </c>
      <c r="P144" s="238">
        <v>3</v>
      </c>
      <c r="Q144" s="238" t="s">
        <v>1063</v>
      </c>
      <c r="R144" s="238" t="b">
        <v>0</v>
      </c>
      <c r="S144" s="238">
        <v>0</v>
      </c>
      <c r="T144" s="238" t="b">
        <v>0</v>
      </c>
      <c r="U144" s="238" t="s">
        <v>521</v>
      </c>
    </row>
    <row r="145" spans="1:21" ht="16.5" customHeight="1" x14ac:dyDescent="0.3">
      <c r="A145" s="238" t="b">
        <v>1</v>
      </c>
      <c r="B145" s="237" t="s">
        <v>1238</v>
      </c>
      <c r="C145" s="238">
        <v>100304003</v>
      </c>
      <c r="D145" s="238">
        <v>175450304</v>
      </c>
      <c r="E145" s="237" t="s">
        <v>1160</v>
      </c>
      <c r="F145" s="238">
        <v>1.333</v>
      </c>
      <c r="G145" s="238">
        <v>0</v>
      </c>
      <c r="H145" s="238">
        <v>4</v>
      </c>
      <c r="I145" s="238" t="s">
        <v>1074</v>
      </c>
      <c r="J145" s="292">
        <v>479</v>
      </c>
      <c r="K145" s="266">
        <v>-1</v>
      </c>
      <c r="L145" s="266">
        <v>-1</v>
      </c>
      <c r="M145" s="266">
        <v>-1</v>
      </c>
      <c r="N145" s="238" t="b">
        <v>1</v>
      </c>
      <c r="O145" s="238">
        <v>0</v>
      </c>
      <c r="P145" s="238">
        <v>4</v>
      </c>
      <c r="Q145" s="238" t="s">
        <v>1063</v>
      </c>
      <c r="R145" s="238" t="b">
        <v>0</v>
      </c>
      <c r="S145" s="238">
        <v>0</v>
      </c>
      <c r="T145" s="238" t="b">
        <v>0</v>
      </c>
      <c r="U145" s="238" t="s">
        <v>521</v>
      </c>
    </row>
    <row r="146" spans="1:21" ht="16.5" customHeight="1" x14ac:dyDescent="0.3">
      <c r="A146" s="238" t="b">
        <v>1</v>
      </c>
      <c r="B146" s="281" t="s">
        <v>1239</v>
      </c>
      <c r="C146" s="280">
        <v>100304004</v>
      </c>
      <c r="D146" s="280">
        <v>175450401</v>
      </c>
      <c r="E146" s="281" t="s">
        <v>1144</v>
      </c>
      <c r="F146" s="280">
        <v>1.333</v>
      </c>
      <c r="G146" s="280">
        <v>0</v>
      </c>
      <c r="H146" s="280">
        <v>8</v>
      </c>
      <c r="I146" s="238" t="s">
        <v>1074</v>
      </c>
      <c r="J146" s="292">
        <v>480</v>
      </c>
      <c r="K146" s="266">
        <v>-1</v>
      </c>
      <c r="L146" s="266">
        <v>-1</v>
      </c>
      <c r="M146" s="266">
        <v>-1</v>
      </c>
      <c r="N146" s="238" t="b">
        <v>1</v>
      </c>
      <c r="O146" s="280">
        <v>0</v>
      </c>
      <c r="P146" s="280">
        <v>1</v>
      </c>
      <c r="Q146" s="280" t="s">
        <v>1063</v>
      </c>
      <c r="R146" s="280" t="b">
        <v>0</v>
      </c>
      <c r="S146" s="280">
        <v>0</v>
      </c>
      <c r="T146" s="280" t="b">
        <v>0</v>
      </c>
      <c r="U146" s="238" t="s">
        <v>521</v>
      </c>
    </row>
    <row r="147" spans="1:21" ht="16.5" customHeight="1" x14ac:dyDescent="0.3">
      <c r="A147" s="238" t="b">
        <v>1</v>
      </c>
      <c r="B147" s="281" t="s">
        <v>1240</v>
      </c>
      <c r="C147" s="280">
        <v>100304004</v>
      </c>
      <c r="D147" s="280">
        <v>175450402</v>
      </c>
      <c r="E147" s="281" t="s">
        <v>1163</v>
      </c>
      <c r="F147" s="280">
        <v>1.367</v>
      </c>
      <c r="G147" s="280">
        <v>0</v>
      </c>
      <c r="H147" s="280">
        <v>8</v>
      </c>
      <c r="I147" s="238" t="s">
        <v>1074</v>
      </c>
      <c r="J147" s="292">
        <v>481</v>
      </c>
      <c r="K147" s="266">
        <v>-1</v>
      </c>
      <c r="L147" s="266">
        <v>-1</v>
      </c>
      <c r="M147" s="266">
        <v>-1</v>
      </c>
      <c r="N147" s="238" t="b">
        <v>1</v>
      </c>
      <c r="O147" s="280">
        <v>0</v>
      </c>
      <c r="P147" s="280">
        <v>2</v>
      </c>
      <c r="Q147" s="280" t="s">
        <v>1063</v>
      </c>
      <c r="R147" s="280" t="b">
        <v>0</v>
      </c>
      <c r="S147" s="280">
        <v>0</v>
      </c>
      <c r="T147" s="280" t="b">
        <v>0</v>
      </c>
      <c r="U147" s="238" t="s">
        <v>521</v>
      </c>
    </row>
    <row r="148" spans="1:21" ht="16.5" customHeight="1" x14ac:dyDescent="0.3">
      <c r="A148" s="238" t="b">
        <v>1</v>
      </c>
      <c r="B148" s="281" t="s">
        <v>1241</v>
      </c>
      <c r="C148" s="280">
        <v>100304004</v>
      </c>
      <c r="D148" s="280">
        <v>175450403</v>
      </c>
      <c r="E148" s="281" t="s">
        <v>1152</v>
      </c>
      <c r="F148" s="280">
        <v>2.4329999999999998</v>
      </c>
      <c r="G148" s="280">
        <v>0</v>
      </c>
      <c r="H148" s="280">
        <v>8</v>
      </c>
      <c r="I148" s="238" t="s">
        <v>1074</v>
      </c>
      <c r="J148" s="292">
        <v>482</v>
      </c>
      <c r="K148" s="266">
        <v>-1</v>
      </c>
      <c r="L148" s="266">
        <v>-1</v>
      </c>
      <c r="M148" s="266">
        <v>-1</v>
      </c>
      <c r="N148" s="238" t="b">
        <v>1</v>
      </c>
      <c r="O148" s="280">
        <v>0</v>
      </c>
      <c r="P148" s="280">
        <v>3</v>
      </c>
      <c r="Q148" s="280" t="s">
        <v>1063</v>
      </c>
      <c r="R148" s="280" t="b">
        <v>0</v>
      </c>
      <c r="S148" s="280">
        <v>0</v>
      </c>
      <c r="T148" s="280" t="b">
        <v>0</v>
      </c>
      <c r="U148" s="238" t="s">
        <v>521</v>
      </c>
    </row>
    <row r="149" spans="1:21" ht="16.5" customHeight="1" x14ac:dyDescent="0.3">
      <c r="A149" s="238" t="b">
        <v>1</v>
      </c>
      <c r="B149" s="281" t="s">
        <v>1242</v>
      </c>
      <c r="C149" s="280">
        <v>100304004</v>
      </c>
      <c r="D149" s="280">
        <v>175450404</v>
      </c>
      <c r="E149" s="281" t="s">
        <v>1160</v>
      </c>
      <c r="F149" s="280">
        <v>1.333</v>
      </c>
      <c r="G149" s="280">
        <v>0</v>
      </c>
      <c r="H149" s="280">
        <v>8</v>
      </c>
      <c r="I149" s="238" t="s">
        <v>1074</v>
      </c>
      <c r="J149" s="292">
        <v>483</v>
      </c>
      <c r="K149" s="266">
        <v>-1</v>
      </c>
      <c r="L149" s="266">
        <v>-1</v>
      </c>
      <c r="M149" s="266">
        <v>-1</v>
      </c>
      <c r="N149" s="238" t="b">
        <v>1</v>
      </c>
      <c r="O149" s="280">
        <v>0</v>
      </c>
      <c r="P149" s="280">
        <v>4</v>
      </c>
      <c r="Q149" s="280" t="s">
        <v>1063</v>
      </c>
      <c r="R149" s="280" t="b">
        <v>0</v>
      </c>
      <c r="S149" s="280">
        <v>0</v>
      </c>
      <c r="T149" s="280" t="b">
        <v>0</v>
      </c>
      <c r="U149" s="238" t="s">
        <v>521</v>
      </c>
    </row>
    <row r="150" spans="1:21" ht="16.5" customHeight="1" x14ac:dyDescent="0.3">
      <c r="A150" s="238" t="b">
        <v>1</v>
      </c>
      <c r="B150" s="281" t="s">
        <v>1243</v>
      </c>
      <c r="C150" s="280">
        <v>100304005</v>
      </c>
      <c r="D150" s="280">
        <v>175450501</v>
      </c>
      <c r="E150" s="281" t="s">
        <v>1144</v>
      </c>
      <c r="F150" s="280">
        <v>1.333</v>
      </c>
      <c r="G150" s="280">
        <v>0</v>
      </c>
      <c r="H150" s="280">
        <v>2</v>
      </c>
      <c r="I150" s="238" t="s">
        <v>1074</v>
      </c>
      <c r="J150" s="292">
        <v>484</v>
      </c>
      <c r="K150" s="266">
        <v>-1</v>
      </c>
      <c r="L150" s="266">
        <v>-1</v>
      </c>
      <c r="M150" s="266">
        <v>-1</v>
      </c>
      <c r="N150" s="238" t="b">
        <v>1</v>
      </c>
      <c r="O150" s="280">
        <v>0</v>
      </c>
      <c r="P150" s="280">
        <v>1</v>
      </c>
      <c r="Q150" s="280" t="s">
        <v>1063</v>
      </c>
      <c r="R150" s="280" t="b">
        <v>0</v>
      </c>
      <c r="S150" s="280">
        <v>0</v>
      </c>
      <c r="T150" s="280" t="b">
        <v>0</v>
      </c>
      <c r="U150" s="238" t="s">
        <v>521</v>
      </c>
    </row>
    <row r="151" spans="1:21" ht="16.5" customHeight="1" x14ac:dyDescent="0.3">
      <c r="A151" s="238" t="b">
        <v>1</v>
      </c>
      <c r="B151" s="281" t="s">
        <v>1244</v>
      </c>
      <c r="C151" s="280">
        <v>100304005</v>
      </c>
      <c r="D151" s="280">
        <v>175450502</v>
      </c>
      <c r="E151" s="281" t="s">
        <v>1163</v>
      </c>
      <c r="F151" s="280">
        <v>1.333</v>
      </c>
      <c r="G151" s="280">
        <v>0</v>
      </c>
      <c r="H151" s="280">
        <v>2</v>
      </c>
      <c r="I151" s="238" t="s">
        <v>1074</v>
      </c>
      <c r="J151" s="292">
        <v>485</v>
      </c>
      <c r="K151" s="266">
        <v>-1</v>
      </c>
      <c r="L151" s="266">
        <v>-1</v>
      </c>
      <c r="M151" s="266">
        <v>-1</v>
      </c>
      <c r="N151" s="238" t="b">
        <v>1</v>
      </c>
      <c r="O151" s="280">
        <v>0</v>
      </c>
      <c r="P151" s="280">
        <v>2</v>
      </c>
      <c r="Q151" s="280" t="s">
        <v>1063</v>
      </c>
      <c r="R151" s="280" t="b">
        <v>0</v>
      </c>
      <c r="S151" s="280">
        <v>0</v>
      </c>
      <c r="T151" s="280" t="b">
        <v>0</v>
      </c>
      <c r="U151" s="238" t="s">
        <v>521</v>
      </c>
    </row>
    <row r="152" spans="1:21" ht="16.5" customHeight="1" x14ac:dyDescent="0.3">
      <c r="A152" s="238" t="b">
        <v>1</v>
      </c>
      <c r="B152" s="281" t="s">
        <v>1245</v>
      </c>
      <c r="C152" s="280">
        <v>100304005</v>
      </c>
      <c r="D152" s="280">
        <v>175450503</v>
      </c>
      <c r="E152" s="281" t="s">
        <v>1152</v>
      </c>
      <c r="F152" s="280">
        <v>1.5</v>
      </c>
      <c r="G152" s="280">
        <v>0</v>
      </c>
      <c r="H152" s="280">
        <v>10</v>
      </c>
      <c r="I152" s="238" t="s">
        <v>1074</v>
      </c>
      <c r="J152" s="292">
        <v>486</v>
      </c>
      <c r="K152" s="266">
        <v>-1</v>
      </c>
      <c r="L152" s="266">
        <v>-1</v>
      </c>
      <c r="M152" s="266">
        <v>-1</v>
      </c>
      <c r="N152" s="238" t="b">
        <v>1</v>
      </c>
      <c r="O152" s="280">
        <v>0</v>
      </c>
      <c r="P152" s="280">
        <v>3</v>
      </c>
      <c r="Q152" s="280" t="s">
        <v>1063</v>
      </c>
      <c r="R152" s="280" t="b">
        <v>0</v>
      </c>
      <c r="S152" s="280">
        <v>0</v>
      </c>
      <c r="T152" s="280" t="b">
        <v>0</v>
      </c>
      <c r="U152" s="238" t="s">
        <v>521</v>
      </c>
    </row>
    <row r="153" spans="1:21" ht="16.5" customHeight="1" x14ac:dyDescent="0.3">
      <c r="A153" s="238" t="b">
        <v>1</v>
      </c>
      <c r="B153" s="281" t="s">
        <v>1246</v>
      </c>
      <c r="C153" s="280">
        <v>100304005</v>
      </c>
      <c r="D153" s="280">
        <v>175450504</v>
      </c>
      <c r="E153" s="281" t="s">
        <v>1160</v>
      </c>
      <c r="F153" s="280">
        <v>1.333</v>
      </c>
      <c r="G153" s="280">
        <v>0</v>
      </c>
      <c r="H153" s="280">
        <v>10</v>
      </c>
      <c r="I153" s="238" t="s">
        <v>1074</v>
      </c>
      <c r="J153" s="292">
        <v>487</v>
      </c>
      <c r="K153" s="266">
        <v>-1</v>
      </c>
      <c r="L153" s="266">
        <v>-1</v>
      </c>
      <c r="M153" s="266">
        <v>-1</v>
      </c>
      <c r="N153" s="238" t="b">
        <v>1</v>
      </c>
      <c r="O153" s="280">
        <v>0</v>
      </c>
      <c r="P153" s="280">
        <v>4</v>
      </c>
      <c r="Q153" s="280" t="s">
        <v>1063</v>
      </c>
      <c r="R153" s="280" t="b">
        <v>0</v>
      </c>
      <c r="S153" s="280">
        <v>0</v>
      </c>
      <c r="T153" s="280" t="b">
        <v>0</v>
      </c>
      <c r="U153" s="238" t="s">
        <v>521</v>
      </c>
    </row>
    <row r="154" spans="1:21" ht="16.5" customHeight="1" x14ac:dyDescent="0.3">
      <c r="A154" s="238" t="b">
        <v>1</v>
      </c>
      <c r="B154" s="237" t="s">
        <v>1247</v>
      </c>
      <c r="C154" s="238">
        <v>100404001</v>
      </c>
      <c r="D154" s="238">
        <v>175480101</v>
      </c>
      <c r="E154" s="237" t="s">
        <v>1144</v>
      </c>
      <c r="F154" s="238">
        <v>1.2669999999999999</v>
      </c>
      <c r="G154" s="238">
        <v>0</v>
      </c>
      <c r="H154" s="238">
        <v>5</v>
      </c>
      <c r="I154" s="238" t="s">
        <v>1074</v>
      </c>
      <c r="J154" s="292">
        <v>488</v>
      </c>
      <c r="K154" s="266">
        <v>-1</v>
      </c>
      <c r="L154" s="266">
        <v>-1</v>
      </c>
      <c r="M154" s="266">
        <v>-1</v>
      </c>
      <c r="N154" s="238" t="b">
        <v>1</v>
      </c>
      <c r="O154" s="238">
        <v>0</v>
      </c>
      <c r="P154" s="238">
        <v>1</v>
      </c>
      <c r="Q154" s="238" t="s">
        <v>1063</v>
      </c>
      <c r="R154" s="238" t="b">
        <v>0</v>
      </c>
      <c r="S154" s="238">
        <v>0</v>
      </c>
      <c r="T154" s="238" t="b">
        <v>0</v>
      </c>
      <c r="U154" s="238" t="s">
        <v>521</v>
      </c>
    </row>
    <row r="155" spans="1:21" ht="16.5" customHeight="1" x14ac:dyDescent="0.3">
      <c r="A155" s="238" t="b">
        <v>1</v>
      </c>
      <c r="B155" s="237" t="s">
        <v>1248</v>
      </c>
      <c r="C155" s="238">
        <v>100404001</v>
      </c>
      <c r="D155" s="238">
        <v>175480102</v>
      </c>
      <c r="E155" s="237" t="s">
        <v>1163</v>
      </c>
      <c r="F155" s="238">
        <v>1.4670000000000001</v>
      </c>
      <c r="G155" s="238">
        <v>0</v>
      </c>
      <c r="H155" s="238">
        <v>1.5</v>
      </c>
      <c r="I155" s="238" t="s">
        <v>1074</v>
      </c>
      <c r="J155" s="292">
        <v>489</v>
      </c>
      <c r="K155" s="266">
        <v>-1</v>
      </c>
      <c r="L155" s="266">
        <v>-1</v>
      </c>
      <c r="M155" s="266">
        <v>-1</v>
      </c>
      <c r="N155" s="238" t="b">
        <v>1</v>
      </c>
      <c r="O155" s="238">
        <v>0</v>
      </c>
      <c r="P155" s="238">
        <v>2</v>
      </c>
      <c r="Q155" s="238" t="s">
        <v>1063</v>
      </c>
      <c r="R155" s="238" t="b">
        <v>0</v>
      </c>
      <c r="S155" s="238">
        <v>0</v>
      </c>
      <c r="T155" s="238" t="b">
        <v>0</v>
      </c>
      <c r="U155" s="238" t="s">
        <v>521</v>
      </c>
    </row>
    <row r="156" spans="1:21" ht="16.5" customHeight="1" x14ac:dyDescent="0.3">
      <c r="A156" s="238" t="b">
        <v>1</v>
      </c>
      <c r="B156" s="237" t="s">
        <v>1249</v>
      </c>
      <c r="C156" s="238">
        <v>100404001</v>
      </c>
      <c r="D156" s="238">
        <v>175480111</v>
      </c>
      <c r="E156" s="237" t="s">
        <v>1152</v>
      </c>
      <c r="F156" s="238">
        <v>2.1669999999999998</v>
      </c>
      <c r="G156" s="238">
        <v>0</v>
      </c>
      <c r="H156" s="238">
        <v>10</v>
      </c>
      <c r="I156" s="238" t="s">
        <v>1074</v>
      </c>
      <c r="J156" s="292">
        <v>490</v>
      </c>
      <c r="K156" s="266">
        <v>-1</v>
      </c>
      <c r="L156" s="266">
        <v>-1</v>
      </c>
      <c r="M156" s="266">
        <v>-1</v>
      </c>
      <c r="N156" s="238" t="b">
        <v>1</v>
      </c>
      <c r="O156" s="238">
        <v>0</v>
      </c>
      <c r="P156" s="238">
        <v>3</v>
      </c>
      <c r="Q156" s="238" t="s">
        <v>1063</v>
      </c>
      <c r="R156" s="238" t="b">
        <v>0</v>
      </c>
      <c r="S156" s="238">
        <v>0</v>
      </c>
      <c r="T156" s="238" t="b">
        <v>0</v>
      </c>
      <c r="U156" s="238" t="s">
        <v>521</v>
      </c>
    </row>
    <row r="157" spans="1:21" ht="16.5" customHeight="1" x14ac:dyDescent="0.3">
      <c r="A157" s="238" t="b">
        <v>1</v>
      </c>
      <c r="B157" s="237" t="s">
        <v>1250</v>
      </c>
      <c r="C157" s="238">
        <v>100404001</v>
      </c>
      <c r="D157" s="238">
        <v>175480112</v>
      </c>
      <c r="E157" s="237" t="s">
        <v>1160</v>
      </c>
      <c r="F157" s="238">
        <v>4.1669999999999998</v>
      </c>
      <c r="G157" s="238">
        <v>0</v>
      </c>
      <c r="H157" s="238">
        <v>7</v>
      </c>
      <c r="I157" s="238" t="s">
        <v>1074</v>
      </c>
      <c r="J157" s="292">
        <v>491</v>
      </c>
      <c r="K157" s="266">
        <v>-1</v>
      </c>
      <c r="L157" s="266">
        <v>-1</v>
      </c>
      <c r="M157" s="266">
        <v>-1</v>
      </c>
      <c r="N157" s="238" t="b">
        <v>1</v>
      </c>
      <c r="O157" s="238">
        <v>0</v>
      </c>
      <c r="P157" s="238">
        <v>4</v>
      </c>
      <c r="Q157" s="238" t="s">
        <v>1063</v>
      </c>
      <c r="R157" s="238" t="b">
        <v>0</v>
      </c>
      <c r="S157" s="238">
        <v>0</v>
      </c>
      <c r="T157" s="238" t="b">
        <v>0</v>
      </c>
      <c r="U157" s="238" t="s">
        <v>521</v>
      </c>
    </row>
    <row r="158" spans="1:21" s="276" customFormat="1" ht="16.5" customHeight="1" x14ac:dyDescent="0.3">
      <c r="A158" s="268" t="b">
        <v>1</v>
      </c>
      <c r="B158" s="267" t="s">
        <v>1251</v>
      </c>
      <c r="C158" s="268">
        <v>100404001</v>
      </c>
      <c r="D158" s="268">
        <v>175480113</v>
      </c>
      <c r="E158" s="267" t="s">
        <v>1167</v>
      </c>
      <c r="F158" s="268">
        <v>4.3330000000000002</v>
      </c>
      <c r="G158" s="268">
        <v>0</v>
      </c>
      <c r="H158" s="268">
        <v>8</v>
      </c>
      <c r="I158" s="268" t="s">
        <v>1074</v>
      </c>
      <c r="J158" s="268">
        <v>175480113</v>
      </c>
      <c r="K158" s="294">
        <v>-1</v>
      </c>
      <c r="L158" s="294">
        <v>-1</v>
      </c>
      <c r="M158" s="294">
        <v>-1</v>
      </c>
      <c r="N158" s="268" t="b">
        <v>1</v>
      </c>
      <c r="O158" s="268">
        <v>0</v>
      </c>
      <c r="P158" s="268">
        <v>5</v>
      </c>
      <c r="Q158" s="268" t="s">
        <v>1063</v>
      </c>
      <c r="R158" s="268" t="b">
        <v>0</v>
      </c>
      <c r="S158" s="268">
        <v>0</v>
      </c>
      <c r="T158" s="268" t="b">
        <v>0</v>
      </c>
      <c r="U158" s="268" t="s">
        <v>521</v>
      </c>
    </row>
    <row r="159" spans="1:21" s="276" customFormat="1" ht="16.5" customHeight="1" x14ac:dyDescent="0.3">
      <c r="A159" s="268" t="b">
        <v>1</v>
      </c>
      <c r="B159" s="267" t="s">
        <v>1252</v>
      </c>
      <c r="C159" s="268">
        <v>100404001</v>
      </c>
      <c r="D159" s="268">
        <v>175480114</v>
      </c>
      <c r="E159" s="267" t="s">
        <v>1169</v>
      </c>
      <c r="F159" s="268">
        <v>2.3330000000000002</v>
      </c>
      <c r="G159" s="268">
        <v>0</v>
      </c>
      <c r="H159" s="268">
        <v>4</v>
      </c>
      <c r="I159" s="268" t="s">
        <v>1074</v>
      </c>
      <c r="J159" s="268">
        <v>175480114</v>
      </c>
      <c r="K159" s="294">
        <v>-1</v>
      </c>
      <c r="L159" s="294">
        <v>-1</v>
      </c>
      <c r="M159" s="294">
        <v>-1</v>
      </c>
      <c r="N159" s="268" t="b">
        <v>1</v>
      </c>
      <c r="O159" s="268">
        <v>0</v>
      </c>
      <c r="P159" s="268">
        <v>6</v>
      </c>
      <c r="Q159" s="268" t="s">
        <v>1063</v>
      </c>
      <c r="R159" s="268" t="b">
        <v>0</v>
      </c>
      <c r="S159" s="268">
        <v>0</v>
      </c>
      <c r="T159" s="268" t="b">
        <v>0</v>
      </c>
      <c r="U159" s="268" t="s">
        <v>521</v>
      </c>
    </row>
    <row r="160" spans="1:21" ht="16.5" customHeight="1" x14ac:dyDescent="0.3">
      <c r="A160" s="238" t="b">
        <v>1</v>
      </c>
      <c r="B160" s="288" t="s">
        <v>1253</v>
      </c>
      <c r="C160" s="287">
        <v>100504001</v>
      </c>
      <c r="D160" s="287">
        <v>175490101</v>
      </c>
      <c r="E160" s="288" t="s">
        <v>1144</v>
      </c>
      <c r="F160" s="287">
        <v>1.6</v>
      </c>
      <c r="G160" s="287">
        <v>0</v>
      </c>
      <c r="H160" s="287">
        <v>7</v>
      </c>
      <c r="I160" s="238" t="s">
        <v>1074</v>
      </c>
      <c r="J160" s="292">
        <v>492</v>
      </c>
      <c r="K160" s="266">
        <v>-1</v>
      </c>
      <c r="L160" s="266">
        <v>-1</v>
      </c>
      <c r="M160" s="266">
        <v>-1</v>
      </c>
      <c r="N160" s="238" t="b">
        <v>1</v>
      </c>
      <c r="O160" s="287">
        <v>0</v>
      </c>
      <c r="P160" s="287">
        <v>1</v>
      </c>
      <c r="Q160" s="287" t="s">
        <v>1063</v>
      </c>
      <c r="R160" s="287" t="b">
        <v>0</v>
      </c>
      <c r="S160" s="287">
        <v>0</v>
      </c>
      <c r="T160" s="287" t="b">
        <v>0</v>
      </c>
      <c r="U160" s="238" t="s">
        <v>521</v>
      </c>
    </row>
    <row r="161" spans="1:21" ht="16.5" customHeight="1" x14ac:dyDescent="0.3">
      <c r="A161" s="238" t="b">
        <v>1</v>
      </c>
      <c r="B161" s="288" t="s">
        <v>1254</v>
      </c>
      <c r="C161" s="287">
        <v>100504001</v>
      </c>
      <c r="D161" s="287">
        <v>175490102</v>
      </c>
      <c r="E161" s="288" t="s">
        <v>1163</v>
      </c>
      <c r="F161" s="287">
        <v>2.3330000000000002</v>
      </c>
      <c r="G161" s="287">
        <v>0</v>
      </c>
      <c r="H161" s="287">
        <v>7</v>
      </c>
      <c r="I161" s="238" t="s">
        <v>1074</v>
      </c>
      <c r="J161" s="292">
        <v>493</v>
      </c>
      <c r="K161" s="266">
        <v>-1</v>
      </c>
      <c r="L161" s="266">
        <v>-1</v>
      </c>
      <c r="M161" s="266">
        <v>-1</v>
      </c>
      <c r="N161" s="238" t="b">
        <v>1</v>
      </c>
      <c r="O161" s="287">
        <v>0</v>
      </c>
      <c r="P161" s="287">
        <v>2</v>
      </c>
      <c r="Q161" s="287" t="s">
        <v>1063</v>
      </c>
      <c r="R161" s="287" t="b">
        <v>0</v>
      </c>
      <c r="S161" s="287">
        <v>0</v>
      </c>
      <c r="T161" s="287" t="b">
        <v>0</v>
      </c>
      <c r="U161" s="238" t="s">
        <v>521</v>
      </c>
    </row>
    <row r="162" spans="1:21" ht="16.5" customHeight="1" x14ac:dyDescent="0.3">
      <c r="A162" s="238" t="b">
        <v>1</v>
      </c>
      <c r="B162" s="288" t="s">
        <v>1255</v>
      </c>
      <c r="C162" s="287">
        <v>100504001</v>
      </c>
      <c r="D162" s="287">
        <v>175490103</v>
      </c>
      <c r="E162" s="288" t="s">
        <v>1152</v>
      </c>
      <c r="F162" s="287">
        <v>4.6669999999999998</v>
      </c>
      <c r="G162" s="287">
        <v>0</v>
      </c>
      <c r="H162" s="287">
        <v>7</v>
      </c>
      <c r="I162" s="238" t="s">
        <v>1074</v>
      </c>
      <c r="J162" s="292">
        <v>494</v>
      </c>
      <c r="K162" s="266">
        <v>-1</v>
      </c>
      <c r="L162" s="266">
        <v>-1</v>
      </c>
      <c r="M162" s="266">
        <v>-1</v>
      </c>
      <c r="N162" s="238" t="b">
        <v>1</v>
      </c>
      <c r="O162" s="287">
        <v>0</v>
      </c>
      <c r="P162" s="287">
        <v>3</v>
      </c>
      <c r="Q162" s="287" t="s">
        <v>1063</v>
      </c>
      <c r="R162" s="287" t="b">
        <v>0</v>
      </c>
      <c r="S162" s="287">
        <v>0</v>
      </c>
      <c r="T162" s="287" t="b">
        <v>0</v>
      </c>
      <c r="U162" s="238" t="s">
        <v>521</v>
      </c>
    </row>
    <row r="163" spans="1:21" ht="16.5" customHeight="1" x14ac:dyDescent="0.3">
      <c r="A163" s="238" t="b">
        <v>1</v>
      </c>
      <c r="B163" s="288" t="s">
        <v>1256</v>
      </c>
      <c r="C163" s="287">
        <v>100504001</v>
      </c>
      <c r="D163" s="287">
        <v>175490104</v>
      </c>
      <c r="E163" s="288" t="s">
        <v>1160</v>
      </c>
      <c r="F163" s="287">
        <v>1.667</v>
      </c>
      <c r="G163" s="287">
        <v>0</v>
      </c>
      <c r="H163" s="287">
        <v>7</v>
      </c>
      <c r="I163" s="238" t="s">
        <v>1074</v>
      </c>
      <c r="J163" s="292">
        <v>495</v>
      </c>
      <c r="K163" s="266">
        <v>-1</v>
      </c>
      <c r="L163" s="266">
        <v>-1</v>
      </c>
      <c r="M163" s="266">
        <v>-1</v>
      </c>
      <c r="N163" s="238" t="b">
        <v>1</v>
      </c>
      <c r="O163" s="287">
        <v>0</v>
      </c>
      <c r="P163" s="287">
        <v>4</v>
      </c>
      <c r="Q163" s="287" t="s">
        <v>1063</v>
      </c>
      <c r="R163" s="287" t="b">
        <v>0</v>
      </c>
      <c r="S163" s="287">
        <v>0</v>
      </c>
      <c r="T163" s="287" t="b">
        <v>0</v>
      </c>
      <c r="U163" s="238" t="s">
        <v>521</v>
      </c>
    </row>
    <row r="164" spans="1:21" ht="16.5" customHeight="1" x14ac:dyDescent="0.3">
      <c r="A164" s="238" t="b">
        <v>1</v>
      </c>
      <c r="B164" s="288" t="s">
        <v>1257</v>
      </c>
      <c r="C164" s="287">
        <v>100504001</v>
      </c>
      <c r="D164" s="287">
        <v>175490105</v>
      </c>
      <c r="E164" s="288" t="s">
        <v>1167</v>
      </c>
      <c r="F164" s="287">
        <v>2.3330000000000002</v>
      </c>
      <c r="G164" s="287">
        <v>0</v>
      </c>
      <c r="H164" s="287">
        <v>7</v>
      </c>
      <c r="I164" s="238" t="s">
        <v>1074</v>
      </c>
      <c r="J164" s="292">
        <v>496</v>
      </c>
      <c r="K164" s="266">
        <v>-1</v>
      </c>
      <c r="L164" s="266">
        <v>-1</v>
      </c>
      <c r="M164" s="266">
        <v>-1</v>
      </c>
      <c r="N164" s="238" t="b">
        <v>1</v>
      </c>
      <c r="O164" s="287">
        <v>0</v>
      </c>
      <c r="P164" s="287">
        <v>5</v>
      </c>
      <c r="Q164" s="287" t="s">
        <v>1063</v>
      </c>
      <c r="R164" s="287" t="b">
        <v>0</v>
      </c>
      <c r="S164" s="287">
        <v>0</v>
      </c>
      <c r="T164" s="287" t="b">
        <v>0</v>
      </c>
      <c r="U164" s="238" t="s">
        <v>521</v>
      </c>
    </row>
    <row r="165" spans="1:21" ht="16.5" customHeight="1" x14ac:dyDescent="0.3">
      <c r="A165" s="238" t="b">
        <v>1</v>
      </c>
      <c r="B165" s="288" t="s">
        <v>1258</v>
      </c>
      <c r="C165" s="287">
        <v>100504001</v>
      </c>
      <c r="D165" s="287">
        <v>175490106</v>
      </c>
      <c r="E165" s="288" t="s">
        <v>1169</v>
      </c>
      <c r="F165" s="287">
        <v>1.4330000000000001</v>
      </c>
      <c r="G165" s="287">
        <v>0</v>
      </c>
      <c r="H165" s="287">
        <v>4</v>
      </c>
      <c r="I165" s="238" t="s">
        <v>1074</v>
      </c>
      <c r="J165" s="287">
        <v>175490106</v>
      </c>
      <c r="K165" s="266">
        <v>-1</v>
      </c>
      <c r="L165" s="266">
        <v>-1</v>
      </c>
      <c r="M165" s="266">
        <v>-1</v>
      </c>
      <c r="N165" s="238" t="b">
        <v>1</v>
      </c>
      <c r="O165" s="287">
        <v>0</v>
      </c>
      <c r="P165" s="287">
        <v>6</v>
      </c>
      <c r="Q165" s="287" t="s">
        <v>1063</v>
      </c>
      <c r="R165" s="287" t="b">
        <v>0</v>
      </c>
      <c r="S165" s="287">
        <v>0</v>
      </c>
      <c r="T165" s="287" t="b">
        <v>0</v>
      </c>
      <c r="U165" s="238" t="s">
        <v>521</v>
      </c>
    </row>
    <row r="166" spans="1:21" ht="16.5" customHeight="1" x14ac:dyDescent="0.3">
      <c r="A166" s="238" t="b">
        <v>1</v>
      </c>
      <c r="B166" s="288" t="s">
        <v>1259</v>
      </c>
      <c r="C166" s="287">
        <v>100504001</v>
      </c>
      <c r="D166" s="287">
        <v>175490107</v>
      </c>
      <c r="E166" s="288" t="s">
        <v>1223</v>
      </c>
      <c r="F166" s="287">
        <v>3.5</v>
      </c>
      <c r="G166" s="287">
        <v>0</v>
      </c>
      <c r="H166" s="287">
        <v>8</v>
      </c>
      <c r="I166" s="238" t="s">
        <v>1074</v>
      </c>
      <c r="J166" s="287">
        <v>175490107</v>
      </c>
      <c r="K166" s="266">
        <v>-1</v>
      </c>
      <c r="L166" s="266">
        <v>-1</v>
      </c>
      <c r="M166" s="266">
        <v>-1</v>
      </c>
      <c r="N166" s="238" t="b">
        <v>1</v>
      </c>
      <c r="O166" s="287">
        <v>0</v>
      </c>
      <c r="P166" s="287">
        <v>7</v>
      </c>
      <c r="Q166" s="287" t="s">
        <v>1063</v>
      </c>
      <c r="R166" s="287" t="b">
        <v>0</v>
      </c>
      <c r="S166" s="287">
        <v>0</v>
      </c>
      <c r="T166" s="287" t="b">
        <v>0</v>
      </c>
      <c r="U166" s="238" t="s">
        <v>521</v>
      </c>
    </row>
    <row r="167" spans="1:21" ht="16.5" customHeight="1" x14ac:dyDescent="0.3">
      <c r="A167" s="238" t="b">
        <v>1</v>
      </c>
      <c r="B167" s="300" t="s">
        <v>1260</v>
      </c>
      <c r="C167" s="236">
        <v>100504002</v>
      </c>
      <c r="D167" s="238">
        <v>175490201</v>
      </c>
      <c r="E167" s="247" t="s">
        <v>1144</v>
      </c>
      <c r="F167" s="301">
        <v>1.2669999999999999</v>
      </c>
      <c r="G167" s="301">
        <v>0</v>
      </c>
      <c r="H167" s="301">
        <v>3</v>
      </c>
      <c r="I167" s="238" t="s">
        <v>1074</v>
      </c>
      <c r="J167" s="292">
        <v>497</v>
      </c>
      <c r="K167" s="266">
        <v>-1</v>
      </c>
      <c r="L167" s="266">
        <v>-1</v>
      </c>
      <c r="M167" s="266">
        <v>-1</v>
      </c>
      <c r="N167" s="238" t="b">
        <v>1</v>
      </c>
      <c r="O167" s="236">
        <v>0</v>
      </c>
      <c r="P167" s="301">
        <v>1</v>
      </c>
      <c r="Q167" s="301" t="s">
        <v>1063</v>
      </c>
      <c r="R167" s="301" t="b">
        <v>0</v>
      </c>
      <c r="S167" s="301">
        <v>0</v>
      </c>
      <c r="T167" s="287" t="b">
        <v>0</v>
      </c>
      <c r="U167" s="238" t="s">
        <v>521</v>
      </c>
    </row>
    <row r="168" spans="1:21" ht="16.5" customHeight="1" x14ac:dyDescent="0.3">
      <c r="A168" s="238" t="b">
        <v>1</v>
      </c>
      <c r="B168" s="300" t="s">
        <v>1260</v>
      </c>
      <c r="C168" s="236">
        <v>100504002</v>
      </c>
      <c r="D168" s="238">
        <v>175490202</v>
      </c>
      <c r="E168" s="247" t="s">
        <v>1163</v>
      </c>
      <c r="F168" s="301">
        <v>1.2669999999999999</v>
      </c>
      <c r="G168" s="301">
        <v>0</v>
      </c>
      <c r="H168" s="301">
        <v>3</v>
      </c>
      <c r="I168" s="238" t="s">
        <v>1074</v>
      </c>
      <c r="J168" s="292">
        <v>498</v>
      </c>
      <c r="K168" s="266">
        <v>-1</v>
      </c>
      <c r="L168" s="266">
        <v>-1</v>
      </c>
      <c r="M168" s="266">
        <v>-1</v>
      </c>
      <c r="N168" s="238" t="b">
        <v>1</v>
      </c>
      <c r="O168" s="236">
        <v>0</v>
      </c>
      <c r="P168" s="301">
        <v>2</v>
      </c>
      <c r="Q168" s="301" t="s">
        <v>1063</v>
      </c>
      <c r="R168" s="301" t="b">
        <v>0</v>
      </c>
      <c r="S168" s="301">
        <v>0</v>
      </c>
      <c r="T168" s="246" t="b">
        <v>0</v>
      </c>
      <c r="U168" s="238" t="s">
        <v>521</v>
      </c>
    </row>
    <row r="169" spans="1:21" ht="16.5" customHeight="1" x14ac:dyDescent="0.3">
      <c r="A169" s="238" t="b">
        <v>1</v>
      </c>
      <c r="B169" s="247" t="s">
        <v>1261</v>
      </c>
      <c r="C169" s="301">
        <v>100205001</v>
      </c>
      <c r="D169" s="246">
        <v>175500101</v>
      </c>
      <c r="E169" s="247" t="s">
        <v>1144</v>
      </c>
      <c r="F169" s="246">
        <v>1.0669999999999999</v>
      </c>
      <c r="G169" s="246">
        <v>0</v>
      </c>
      <c r="H169" s="246">
        <v>2</v>
      </c>
      <c r="I169" s="238" t="s">
        <v>1074</v>
      </c>
      <c r="J169" s="292">
        <v>499</v>
      </c>
      <c r="K169" s="266">
        <v>-1</v>
      </c>
      <c r="L169" s="266">
        <v>-1</v>
      </c>
      <c r="M169" s="266">
        <v>-1</v>
      </c>
      <c r="N169" s="238" t="b">
        <v>1</v>
      </c>
      <c r="O169" s="301">
        <v>0</v>
      </c>
      <c r="P169" s="246">
        <v>1</v>
      </c>
      <c r="Q169" s="301" t="s">
        <v>1063</v>
      </c>
      <c r="R169" s="246" t="b">
        <v>0</v>
      </c>
      <c r="S169" s="246">
        <v>0</v>
      </c>
      <c r="T169" s="246" t="b">
        <v>0</v>
      </c>
      <c r="U169" s="238" t="s">
        <v>521</v>
      </c>
    </row>
    <row r="170" spans="1:21" ht="16.5" customHeight="1" x14ac:dyDescent="0.3">
      <c r="A170" s="238" t="b">
        <v>1</v>
      </c>
      <c r="B170" s="247" t="s">
        <v>1262</v>
      </c>
      <c r="C170" s="301">
        <v>100205001</v>
      </c>
      <c r="D170" s="246">
        <v>175500102</v>
      </c>
      <c r="E170" s="247" t="s">
        <v>1163</v>
      </c>
      <c r="F170" s="246">
        <v>1.0669999999999999</v>
      </c>
      <c r="G170" s="246">
        <v>0</v>
      </c>
      <c r="H170" s="246">
        <v>2</v>
      </c>
      <c r="I170" s="238" t="s">
        <v>1074</v>
      </c>
      <c r="J170" s="292">
        <v>500</v>
      </c>
      <c r="K170" s="266">
        <v>-1</v>
      </c>
      <c r="L170" s="266">
        <v>-1</v>
      </c>
      <c r="M170" s="266">
        <v>-1</v>
      </c>
      <c r="N170" s="238" t="b">
        <v>1</v>
      </c>
      <c r="O170" s="301">
        <v>0</v>
      </c>
      <c r="P170" s="246">
        <v>2</v>
      </c>
      <c r="Q170" s="301" t="s">
        <v>1063</v>
      </c>
      <c r="R170" s="246" t="b">
        <v>0</v>
      </c>
      <c r="S170" s="246">
        <v>0</v>
      </c>
      <c r="T170" s="246" t="b">
        <v>0</v>
      </c>
      <c r="U170" s="238" t="s">
        <v>521</v>
      </c>
    </row>
    <row r="171" spans="1:21" ht="16.5" customHeight="1" x14ac:dyDescent="0.3">
      <c r="A171" s="238" t="b">
        <v>1</v>
      </c>
      <c r="B171" s="247" t="s">
        <v>1263</v>
      </c>
      <c r="C171" s="246">
        <v>100205002</v>
      </c>
      <c r="D171" s="246">
        <v>175500201</v>
      </c>
      <c r="E171" s="247" t="s">
        <v>1144</v>
      </c>
      <c r="F171" s="246">
        <v>1.133</v>
      </c>
      <c r="G171" s="246">
        <v>0</v>
      </c>
      <c r="H171" s="246">
        <v>5</v>
      </c>
      <c r="I171" s="238" t="s">
        <v>1074</v>
      </c>
      <c r="J171" s="292">
        <v>501</v>
      </c>
      <c r="K171" s="266">
        <v>-1</v>
      </c>
      <c r="L171" s="266">
        <v>-1</v>
      </c>
      <c r="M171" s="266">
        <v>-1</v>
      </c>
      <c r="N171" s="238" t="b">
        <v>1</v>
      </c>
      <c r="O171" s="246">
        <v>0</v>
      </c>
      <c r="P171" s="246">
        <v>1</v>
      </c>
      <c r="Q171" s="301" t="s">
        <v>1063</v>
      </c>
      <c r="R171" s="246" t="b">
        <v>0</v>
      </c>
      <c r="S171" s="246">
        <v>0</v>
      </c>
      <c r="T171" s="246" t="b">
        <v>0</v>
      </c>
      <c r="U171" s="238" t="s">
        <v>521</v>
      </c>
    </row>
    <row r="172" spans="1:21" ht="16.5" customHeight="1" x14ac:dyDescent="0.3">
      <c r="A172" s="238" t="b">
        <v>1</v>
      </c>
      <c r="B172" s="290" t="s">
        <v>1264</v>
      </c>
      <c r="C172" s="289">
        <v>100205003</v>
      </c>
      <c r="D172" s="289">
        <v>175500301</v>
      </c>
      <c r="E172" s="290" t="s">
        <v>1144</v>
      </c>
      <c r="F172" s="289">
        <v>1.4670000000000001</v>
      </c>
      <c r="G172" s="289">
        <v>0</v>
      </c>
      <c r="H172" s="289">
        <v>2</v>
      </c>
      <c r="I172" s="238" t="s">
        <v>1074</v>
      </c>
      <c r="J172" s="292">
        <v>502</v>
      </c>
      <c r="K172" s="266">
        <v>-1</v>
      </c>
      <c r="L172" s="266">
        <v>-1</v>
      </c>
      <c r="M172" s="266">
        <v>-1</v>
      </c>
      <c r="N172" s="238" t="b">
        <v>1</v>
      </c>
      <c r="O172" s="289">
        <v>0</v>
      </c>
      <c r="P172" s="289">
        <v>1</v>
      </c>
      <c r="Q172" s="289" t="s">
        <v>1063</v>
      </c>
      <c r="R172" s="289" t="b">
        <v>0</v>
      </c>
      <c r="S172" s="289">
        <v>0</v>
      </c>
      <c r="T172" s="289" t="b">
        <v>0</v>
      </c>
      <c r="U172" s="238" t="s">
        <v>521</v>
      </c>
    </row>
    <row r="173" spans="1:21" ht="16.5" customHeight="1" x14ac:dyDescent="0.3">
      <c r="A173" s="238" t="b">
        <v>1</v>
      </c>
      <c r="B173" s="290" t="s">
        <v>1265</v>
      </c>
      <c r="C173" s="289">
        <v>100205003</v>
      </c>
      <c r="D173" s="289">
        <v>175500302</v>
      </c>
      <c r="E173" s="290" t="s">
        <v>1163</v>
      </c>
      <c r="F173" s="289">
        <v>1.4</v>
      </c>
      <c r="G173" s="289">
        <v>0</v>
      </c>
      <c r="H173" s="289">
        <v>2</v>
      </c>
      <c r="I173" s="238" t="s">
        <v>1074</v>
      </c>
      <c r="J173" s="292">
        <v>503</v>
      </c>
      <c r="K173" s="266">
        <v>-1</v>
      </c>
      <c r="L173" s="266">
        <v>-1</v>
      </c>
      <c r="M173" s="266">
        <v>-1</v>
      </c>
      <c r="N173" s="238" t="b">
        <v>1</v>
      </c>
      <c r="O173" s="289">
        <v>0</v>
      </c>
      <c r="P173" s="289">
        <v>2</v>
      </c>
      <c r="Q173" s="289" t="s">
        <v>1063</v>
      </c>
      <c r="R173" s="289" t="b">
        <v>0</v>
      </c>
      <c r="S173" s="289">
        <v>0</v>
      </c>
      <c r="T173" s="289" t="b">
        <v>0</v>
      </c>
      <c r="U173" s="238" t="s">
        <v>521</v>
      </c>
    </row>
    <row r="174" spans="1:21" ht="16.5" customHeight="1" x14ac:dyDescent="0.3">
      <c r="A174" s="238" t="b">
        <v>1</v>
      </c>
      <c r="B174" s="247" t="s">
        <v>1266</v>
      </c>
      <c r="C174" s="246">
        <v>100205004</v>
      </c>
      <c r="D174" s="246">
        <v>175500401</v>
      </c>
      <c r="E174" s="247" t="s">
        <v>1144</v>
      </c>
      <c r="F174" s="246">
        <v>1.133</v>
      </c>
      <c r="G174" s="246">
        <v>0</v>
      </c>
      <c r="H174" s="246">
        <v>5</v>
      </c>
      <c r="I174" s="238" t="s">
        <v>1074</v>
      </c>
      <c r="J174" s="292">
        <v>504</v>
      </c>
      <c r="K174" s="266">
        <v>-1</v>
      </c>
      <c r="L174" s="266">
        <v>-1</v>
      </c>
      <c r="M174" s="266">
        <v>-1</v>
      </c>
      <c r="N174" s="238" t="b">
        <v>1</v>
      </c>
      <c r="O174" s="246">
        <v>0</v>
      </c>
      <c r="P174" s="246">
        <v>1</v>
      </c>
      <c r="Q174" s="246" t="s">
        <v>1063</v>
      </c>
      <c r="R174" s="246" t="b">
        <v>0</v>
      </c>
      <c r="S174" s="246">
        <v>0</v>
      </c>
      <c r="T174" s="246" t="b">
        <v>0</v>
      </c>
      <c r="U174" s="238" t="s">
        <v>521</v>
      </c>
    </row>
    <row r="175" spans="1:21" ht="16.5" customHeight="1" x14ac:dyDescent="0.3">
      <c r="A175" s="238" t="b">
        <v>1</v>
      </c>
      <c r="B175" s="247" t="s">
        <v>1267</v>
      </c>
      <c r="C175" s="246">
        <v>100205004</v>
      </c>
      <c r="D175" s="246">
        <v>175500403</v>
      </c>
      <c r="E175" s="247" t="s">
        <v>1152</v>
      </c>
      <c r="F175" s="246">
        <v>1.133</v>
      </c>
      <c r="G175" s="246">
        <v>0</v>
      </c>
      <c r="H175" s="246">
        <v>5</v>
      </c>
      <c r="I175" s="238" t="s">
        <v>1074</v>
      </c>
      <c r="J175" s="292">
        <v>505</v>
      </c>
      <c r="K175" s="266">
        <v>-1</v>
      </c>
      <c r="L175" s="266">
        <v>-1</v>
      </c>
      <c r="M175" s="266">
        <v>-1</v>
      </c>
      <c r="N175" s="238" t="b">
        <v>1</v>
      </c>
      <c r="O175" s="246">
        <v>0</v>
      </c>
      <c r="P175" s="246">
        <v>3</v>
      </c>
      <c r="Q175" s="246" t="s">
        <v>1063</v>
      </c>
      <c r="R175" s="246" t="b">
        <v>0</v>
      </c>
      <c r="S175" s="246">
        <v>0</v>
      </c>
      <c r="T175" s="246" t="b">
        <v>0</v>
      </c>
      <c r="U175" s="238" t="s">
        <v>521</v>
      </c>
    </row>
    <row r="176" spans="1:21" ht="16.5" customHeight="1" x14ac:dyDescent="0.3">
      <c r="A176" s="238" t="b">
        <v>1</v>
      </c>
      <c r="B176" s="247" t="s">
        <v>1268</v>
      </c>
      <c r="C176" s="246">
        <v>100205005</v>
      </c>
      <c r="D176" s="246">
        <v>175500501</v>
      </c>
      <c r="E176" s="247" t="s">
        <v>1144</v>
      </c>
      <c r="F176" s="246">
        <v>1.333</v>
      </c>
      <c r="G176" s="246">
        <v>0</v>
      </c>
      <c r="H176" s="246">
        <v>4</v>
      </c>
      <c r="I176" s="238" t="s">
        <v>1074</v>
      </c>
      <c r="J176" s="292">
        <v>506</v>
      </c>
      <c r="K176" s="266">
        <v>-1</v>
      </c>
      <c r="L176" s="266">
        <v>-1</v>
      </c>
      <c r="M176" s="266">
        <v>-1</v>
      </c>
      <c r="N176" s="238" t="b">
        <v>1</v>
      </c>
      <c r="O176" s="246">
        <v>0</v>
      </c>
      <c r="P176" s="246">
        <v>1</v>
      </c>
      <c r="Q176" s="246" t="s">
        <v>1063</v>
      </c>
      <c r="R176" s="246" t="b">
        <v>0</v>
      </c>
      <c r="S176" s="246">
        <v>0</v>
      </c>
      <c r="T176" s="246" t="b">
        <v>0</v>
      </c>
      <c r="U176" s="238" t="s">
        <v>521</v>
      </c>
    </row>
    <row r="177" spans="1:21" ht="16.5" customHeight="1" x14ac:dyDescent="0.3">
      <c r="A177" s="238" t="b">
        <v>1</v>
      </c>
      <c r="B177" s="247" t="s">
        <v>1269</v>
      </c>
      <c r="C177" s="246">
        <v>100205005</v>
      </c>
      <c r="D177" s="246">
        <v>175500502</v>
      </c>
      <c r="E177" s="247" t="s">
        <v>1152</v>
      </c>
      <c r="F177" s="246">
        <v>2.5</v>
      </c>
      <c r="G177" s="246">
        <v>0</v>
      </c>
      <c r="H177" s="246">
        <v>4</v>
      </c>
      <c r="I177" s="238" t="s">
        <v>1074</v>
      </c>
      <c r="J177" s="292">
        <v>507</v>
      </c>
      <c r="K177" s="266">
        <v>-1</v>
      </c>
      <c r="L177" s="266">
        <v>-1</v>
      </c>
      <c r="M177" s="266">
        <v>-1</v>
      </c>
      <c r="N177" s="238" t="b">
        <v>1</v>
      </c>
      <c r="O177" s="246">
        <v>0</v>
      </c>
      <c r="P177" s="246">
        <v>2</v>
      </c>
      <c r="Q177" s="246" t="s">
        <v>1063</v>
      </c>
      <c r="R177" s="246" t="b">
        <v>0</v>
      </c>
      <c r="S177" s="246">
        <v>0</v>
      </c>
      <c r="T177" s="246" t="b">
        <v>0</v>
      </c>
      <c r="U177" s="238" t="s">
        <v>521</v>
      </c>
    </row>
    <row r="178" spans="1:21" ht="16.5" customHeight="1" x14ac:dyDescent="0.3">
      <c r="A178" s="238" t="b">
        <v>1</v>
      </c>
      <c r="B178" s="281" t="s">
        <v>1270</v>
      </c>
      <c r="C178" s="302">
        <v>100305001</v>
      </c>
      <c r="D178" s="280">
        <v>175550101</v>
      </c>
      <c r="E178" s="281" t="s">
        <v>1144</v>
      </c>
      <c r="F178" s="280">
        <v>1.0669999999999999</v>
      </c>
      <c r="G178" s="280">
        <v>0</v>
      </c>
      <c r="H178" s="280">
        <v>3</v>
      </c>
      <c r="I178" s="238" t="s">
        <v>1074</v>
      </c>
      <c r="J178" s="292">
        <v>508</v>
      </c>
      <c r="K178" s="266">
        <v>-1</v>
      </c>
      <c r="L178" s="266">
        <v>-1</v>
      </c>
      <c r="M178" s="266">
        <v>-1</v>
      </c>
      <c r="N178" s="238" t="b">
        <v>1</v>
      </c>
      <c r="O178" s="302">
        <v>0</v>
      </c>
      <c r="P178" s="280">
        <v>1</v>
      </c>
      <c r="Q178" s="280" t="s">
        <v>1063</v>
      </c>
      <c r="R178" s="280" t="b">
        <v>0</v>
      </c>
      <c r="S178" s="280">
        <v>0</v>
      </c>
      <c r="T178" s="280" t="b">
        <v>0</v>
      </c>
      <c r="U178" s="238" t="s">
        <v>521</v>
      </c>
    </row>
    <row r="179" spans="1:21" ht="16.5" customHeight="1" x14ac:dyDescent="0.3">
      <c r="A179" s="238" t="b">
        <v>1</v>
      </c>
      <c r="B179" s="281" t="s">
        <v>1271</v>
      </c>
      <c r="C179" s="302">
        <v>100305001</v>
      </c>
      <c r="D179" s="280">
        <v>175550102</v>
      </c>
      <c r="E179" s="281" t="s">
        <v>1163</v>
      </c>
      <c r="F179" s="280">
        <v>1.0669999999999999</v>
      </c>
      <c r="G179" s="280">
        <v>0</v>
      </c>
      <c r="H179" s="280">
        <v>3</v>
      </c>
      <c r="I179" s="238" t="s">
        <v>1074</v>
      </c>
      <c r="J179" s="292">
        <v>509</v>
      </c>
      <c r="K179" s="266">
        <v>-1</v>
      </c>
      <c r="L179" s="266">
        <v>-1</v>
      </c>
      <c r="M179" s="266">
        <v>-1</v>
      </c>
      <c r="N179" s="238" t="b">
        <v>1</v>
      </c>
      <c r="O179" s="302">
        <v>0</v>
      </c>
      <c r="P179" s="280">
        <v>2</v>
      </c>
      <c r="Q179" s="280" t="s">
        <v>1063</v>
      </c>
      <c r="R179" s="280" t="b">
        <v>0</v>
      </c>
      <c r="S179" s="280">
        <v>0</v>
      </c>
      <c r="T179" s="280" t="b">
        <v>0</v>
      </c>
      <c r="U179" s="238" t="s">
        <v>521</v>
      </c>
    </row>
    <row r="180" spans="1:21" ht="16.5" customHeight="1" x14ac:dyDescent="0.3">
      <c r="A180" s="238" t="b">
        <v>1</v>
      </c>
      <c r="B180" s="281" t="s">
        <v>1272</v>
      </c>
      <c r="C180" s="280">
        <v>100305002</v>
      </c>
      <c r="D180" s="280">
        <v>175550201</v>
      </c>
      <c r="E180" s="281" t="s">
        <v>1144</v>
      </c>
      <c r="F180" s="280">
        <v>1.133</v>
      </c>
      <c r="G180" s="280">
        <v>0</v>
      </c>
      <c r="H180" s="280">
        <v>6</v>
      </c>
      <c r="I180" s="238" t="s">
        <v>1074</v>
      </c>
      <c r="J180" s="292">
        <v>510</v>
      </c>
      <c r="K180" s="266">
        <v>-1</v>
      </c>
      <c r="L180" s="266">
        <v>-1</v>
      </c>
      <c r="M180" s="266">
        <v>-1</v>
      </c>
      <c r="N180" s="238" t="b">
        <v>1</v>
      </c>
      <c r="O180" s="280">
        <v>0</v>
      </c>
      <c r="P180" s="280">
        <v>1</v>
      </c>
      <c r="Q180" s="280" t="s">
        <v>1063</v>
      </c>
      <c r="R180" s="280" t="b">
        <v>0</v>
      </c>
      <c r="S180" s="280">
        <v>0</v>
      </c>
      <c r="T180" s="280" t="b">
        <v>0</v>
      </c>
      <c r="U180" s="238" t="s">
        <v>521</v>
      </c>
    </row>
    <row r="181" spans="1:21" ht="16.5" customHeight="1" x14ac:dyDescent="0.3">
      <c r="A181" s="238" t="b">
        <v>1</v>
      </c>
      <c r="B181" s="281" t="s">
        <v>1273</v>
      </c>
      <c r="C181" s="280">
        <v>100305002</v>
      </c>
      <c r="D181" s="280">
        <v>175550202</v>
      </c>
      <c r="E181" s="281" t="s">
        <v>1163</v>
      </c>
      <c r="F181" s="280">
        <v>1.133</v>
      </c>
      <c r="G181" s="280">
        <v>0</v>
      </c>
      <c r="H181" s="280">
        <v>6</v>
      </c>
      <c r="I181" s="238" t="s">
        <v>1074</v>
      </c>
      <c r="J181" s="292">
        <v>511</v>
      </c>
      <c r="K181" s="266">
        <v>-1</v>
      </c>
      <c r="L181" s="266">
        <v>-1</v>
      </c>
      <c r="M181" s="266">
        <v>-1</v>
      </c>
      <c r="N181" s="238" t="b">
        <v>1</v>
      </c>
      <c r="O181" s="280">
        <v>0</v>
      </c>
      <c r="P181" s="280">
        <v>2</v>
      </c>
      <c r="Q181" s="280" t="s">
        <v>1063</v>
      </c>
      <c r="R181" s="280" t="b">
        <v>0</v>
      </c>
      <c r="S181" s="280">
        <v>0</v>
      </c>
      <c r="T181" s="280" t="b">
        <v>0</v>
      </c>
      <c r="U181" s="238" t="s">
        <v>521</v>
      </c>
    </row>
    <row r="182" spans="1:21" ht="16.5" customHeight="1" x14ac:dyDescent="0.3">
      <c r="A182" s="238" t="b">
        <v>1</v>
      </c>
      <c r="B182" s="290" t="s">
        <v>1274</v>
      </c>
      <c r="C182" s="289">
        <v>100305003</v>
      </c>
      <c r="D182" s="289">
        <v>175550301</v>
      </c>
      <c r="E182" s="290" t="s">
        <v>1144</v>
      </c>
      <c r="F182" s="289">
        <v>1.4670000000000001</v>
      </c>
      <c r="G182" s="289">
        <v>0</v>
      </c>
      <c r="H182" s="289">
        <v>2</v>
      </c>
      <c r="I182" s="238" t="s">
        <v>1074</v>
      </c>
      <c r="J182" s="292">
        <v>512</v>
      </c>
      <c r="K182" s="266">
        <v>-1</v>
      </c>
      <c r="L182" s="266">
        <v>-1</v>
      </c>
      <c r="M182" s="266">
        <v>-1</v>
      </c>
      <c r="N182" s="238" t="b">
        <v>1</v>
      </c>
      <c r="O182" s="289">
        <v>0</v>
      </c>
      <c r="P182" s="289">
        <v>1</v>
      </c>
      <c r="Q182" s="289" t="s">
        <v>1063</v>
      </c>
      <c r="R182" s="289" t="b">
        <v>0</v>
      </c>
      <c r="S182" s="289">
        <v>0</v>
      </c>
      <c r="T182" s="289" t="b">
        <v>0</v>
      </c>
      <c r="U182" s="238" t="s">
        <v>521</v>
      </c>
    </row>
    <row r="183" spans="1:21" ht="16.5" customHeight="1" x14ac:dyDescent="0.3">
      <c r="A183" s="238" t="b">
        <v>1</v>
      </c>
      <c r="B183" s="290" t="s">
        <v>1275</v>
      </c>
      <c r="C183" s="289">
        <v>100305003</v>
      </c>
      <c r="D183" s="289">
        <v>175550302</v>
      </c>
      <c r="E183" s="290" t="s">
        <v>1163</v>
      </c>
      <c r="F183" s="289">
        <v>1.4</v>
      </c>
      <c r="G183" s="289">
        <v>0</v>
      </c>
      <c r="H183" s="289">
        <v>2</v>
      </c>
      <c r="I183" s="238" t="s">
        <v>1074</v>
      </c>
      <c r="J183" s="292">
        <v>513</v>
      </c>
      <c r="K183" s="266">
        <v>-1</v>
      </c>
      <c r="L183" s="266">
        <v>-1</v>
      </c>
      <c r="M183" s="266">
        <v>-1</v>
      </c>
      <c r="N183" s="238" t="b">
        <v>1</v>
      </c>
      <c r="O183" s="289">
        <v>0</v>
      </c>
      <c r="P183" s="289">
        <v>2</v>
      </c>
      <c r="Q183" s="289" t="s">
        <v>1063</v>
      </c>
      <c r="R183" s="289" t="b">
        <v>0</v>
      </c>
      <c r="S183" s="289">
        <v>0</v>
      </c>
      <c r="T183" s="289" t="b">
        <v>0</v>
      </c>
      <c r="U183" s="238" t="s">
        <v>521</v>
      </c>
    </row>
    <row r="184" spans="1:21" ht="16.5" customHeight="1" x14ac:dyDescent="0.3">
      <c r="A184" s="238" t="b">
        <v>1</v>
      </c>
      <c r="B184" s="290" t="s">
        <v>1276</v>
      </c>
      <c r="C184" s="289">
        <v>100305003</v>
      </c>
      <c r="D184" s="289">
        <v>175550303</v>
      </c>
      <c r="E184" s="290" t="s">
        <v>1152</v>
      </c>
      <c r="F184" s="289">
        <v>2.2669999999999999</v>
      </c>
      <c r="G184" s="289">
        <v>0</v>
      </c>
      <c r="H184" s="289">
        <v>4</v>
      </c>
      <c r="I184" s="238" t="s">
        <v>1074</v>
      </c>
      <c r="J184" s="292">
        <v>514</v>
      </c>
      <c r="K184" s="266">
        <v>-1</v>
      </c>
      <c r="L184" s="266">
        <v>-1</v>
      </c>
      <c r="M184" s="266">
        <v>-1</v>
      </c>
      <c r="N184" s="238" t="b">
        <v>1</v>
      </c>
      <c r="O184" s="289">
        <v>0</v>
      </c>
      <c r="P184" s="289">
        <v>3</v>
      </c>
      <c r="Q184" s="289" t="s">
        <v>1063</v>
      </c>
      <c r="R184" s="289" t="b">
        <v>0</v>
      </c>
      <c r="S184" s="289">
        <v>0</v>
      </c>
      <c r="T184" s="289" t="b">
        <v>0</v>
      </c>
      <c r="U184" s="238" t="s">
        <v>521</v>
      </c>
    </row>
    <row r="185" spans="1:21" ht="16.5" customHeight="1" x14ac:dyDescent="0.3">
      <c r="A185" s="238" t="b">
        <v>1</v>
      </c>
      <c r="B185" s="290" t="s">
        <v>1277</v>
      </c>
      <c r="C185" s="289">
        <v>100305003</v>
      </c>
      <c r="D185" s="289">
        <v>175550304</v>
      </c>
      <c r="E185" s="290" t="s">
        <v>1160</v>
      </c>
      <c r="F185" s="289">
        <v>1.4670000000000001</v>
      </c>
      <c r="G185" s="289">
        <v>0</v>
      </c>
      <c r="H185" s="289">
        <v>8</v>
      </c>
      <c r="I185" s="238" t="s">
        <v>1074</v>
      </c>
      <c r="J185" s="292">
        <v>515</v>
      </c>
      <c r="K185" s="266">
        <v>-1</v>
      </c>
      <c r="L185" s="266">
        <v>-1</v>
      </c>
      <c r="M185" s="266">
        <v>-1</v>
      </c>
      <c r="N185" s="238" t="b">
        <v>1</v>
      </c>
      <c r="O185" s="289">
        <v>0</v>
      </c>
      <c r="P185" s="289">
        <v>4</v>
      </c>
      <c r="Q185" s="289" t="s">
        <v>1063</v>
      </c>
      <c r="R185" s="289" t="b">
        <v>0</v>
      </c>
      <c r="S185" s="289">
        <v>0</v>
      </c>
      <c r="T185" s="289" t="b">
        <v>0</v>
      </c>
      <c r="U185" s="238" t="s">
        <v>521</v>
      </c>
    </row>
    <row r="186" spans="1:21" ht="16.5" customHeight="1" x14ac:dyDescent="0.3">
      <c r="A186" s="238" t="b">
        <v>1</v>
      </c>
      <c r="B186" s="281" t="s">
        <v>1278</v>
      </c>
      <c r="C186" s="280">
        <v>100305004</v>
      </c>
      <c r="D186" s="280">
        <v>175550401</v>
      </c>
      <c r="E186" s="281" t="s">
        <v>1144</v>
      </c>
      <c r="F186" s="280">
        <v>1.133</v>
      </c>
      <c r="G186" s="280">
        <v>0</v>
      </c>
      <c r="H186" s="280">
        <v>5</v>
      </c>
      <c r="I186" s="238" t="s">
        <v>1074</v>
      </c>
      <c r="J186" s="292">
        <v>516</v>
      </c>
      <c r="K186" s="266">
        <v>-1</v>
      </c>
      <c r="L186" s="266">
        <v>-1</v>
      </c>
      <c r="M186" s="266">
        <v>-1</v>
      </c>
      <c r="N186" s="238" t="b">
        <v>1</v>
      </c>
      <c r="O186" s="280">
        <v>0</v>
      </c>
      <c r="P186" s="280">
        <v>1</v>
      </c>
      <c r="Q186" s="280" t="s">
        <v>1063</v>
      </c>
      <c r="R186" s="280" t="b">
        <v>0</v>
      </c>
      <c r="S186" s="280">
        <v>0</v>
      </c>
      <c r="T186" s="280" t="b">
        <v>0</v>
      </c>
      <c r="U186" s="238" t="s">
        <v>521</v>
      </c>
    </row>
    <row r="187" spans="1:21" ht="16.5" customHeight="1" x14ac:dyDescent="0.3">
      <c r="A187" s="238" t="b">
        <v>1</v>
      </c>
      <c r="B187" s="281" t="s">
        <v>1279</v>
      </c>
      <c r="C187" s="280">
        <v>100305004</v>
      </c>
      <c r="D187" s="280">
        <v>175550403</v>
      </c>
      <c r="E187" s="281" t="s">
        <v>1152</v>
      </c>
      <c r="F187" s="280">
        <v>1.133</v>
      </c>
      <c r="G187" s="280">
        <v>0</v>
      </c>
      <c r="H187" s="280">
        <v>5</v>
      </c>
      <c r="I187" s="238" t="s">
        <v>1074</v>
      </c>
      <c r="J187" s="292">
        <v>517</v>
      </c>
      <c r="K187" s="266">
        <v>-1</v>
      </c>
      <c r="L187" s="266">
        <v>-1</v>
      </c>
      <c r="M187" s="266">
        <v>-1</v>
      </c>
      <c r="N187" s="238" t="b">
        <v>1</v>
      </c>
      <c r="O187" s="280">
        <v>0</v>
      </c>
      <c r="P187" s="280">
        <v>3</v>
      </c>
      <c r="Q187" s="280" t="s">
        <v>1063</v>
      </c>
      <c r="R187" s="280" t="b">
        <v>0</v>
      </c>
      <c r="S187" s="280">
        <v>0</v>
      </c>
      <c r="T187" s="280" t="b">
        <v>0</v>
      </c>
      <c r="U187" s="238" t="s">
        <v>521</v>
      </c>
    </row>
    <row r="188" spans="1:21" ht="16.5" customHeight="1" x14ac:dyDescent="0.3">
      <c r="A188" s="238" t="b">
        <v>1</v>
      </c>
      <c r="B188" s="281" t="s">
        <v>1280</v>
      </c>
      <c r="C188" s="280">
        <v>100305004</v>
      </c>
      <c r="D188" s="280">
        <v>175550404</v>
      </c>
      <c r="E188" s="281" t="s">
        <v>1160</v>
      </c>
      <c r="F188" s="280">
        <v>1.133</v>
      </c>
      <c r="G188" s="280">
        <v>0</v>
      </c>
      <c r="H188" s="280">
        <v>8</v>
      </c>
      <c r="I188" s="238" t="s">
        <v>1074</v>
      </c>
      <c r="J188" s="292">
        <v>518</v>
      </c>
      <c r="K188" s="266">
        <v>-1</v>
      </c>
      <c r="L188" s="266">
        <v>-1</v>
      </c>
      <c r="M188" s="266">
        <v>-1</v>
      </c>
      <c r="N188" s="238" t="b">
        <v>1</v>
      </c>
      <c r="O188" s="280">
        <v>0</v>
      </c>
      <c r="P188" s="280">
        <v>4</v>
      </c>
      <c r="Q188" s="280" t="s">
        <v>1063</v>
      </c>
      <c r="R188" s="280" t="b">
        <v>0</v>
      </c>
      <c r="S188" s="280">
        <v>0</v>
      </c>
      <c r="T188" s="280" t="b">
        <v>0</v>
      </c>
      <c r="U188" s="238" t="s">
        <v>521</v>
      </c>
    </row>
    <row r="189" spans="1:21" ht="16.5" customHeight="1" x14ac:dyDescent="0.3">
      <c r="A189" s="238" t="b">
        <v>1</v>
      </c>
      <c r="B189" s="281" t="s">
        <v>1281</v>
      </c>
      <c r="C189" s="280">
        <v>100305005</v>
      </c>
      <c r="D189" s="280">
        <v>175550501</v>
      </c>
      <c r="E189" s="281" t="s">
        <v>1144</v>
      </c>
      <c r="F189" s="280">
        <v>1.333</v>
      </c>
      <c r="G189" s="280">
        <v>0</v>
      </c>
      <c r="H189" s="280">
        <v>4</v>
      </c>
      <c r="I189" s="238" t="s">
        <v>1074</v>
      </c>
      <c r="J189" s="292">
        <v>519</v>
      </c>
      <c r="K189" s="266">
        <v>-1</v>
      </c>
      <c r="L189" s="266">
        <v>-1</v>
      </c>
      <c r="M189" s="266">
        <v>-1</v>
      </c>
      <c r="N189" s="238" t="b">
        <v>1</v>
      </c>
      <c r="O189" s="280">
        <v>0</v>
      </c>
      <c r="P189" s="280">
        <v>1</v>
      </c>
      <c r="Q189" s="280" t="s">
        <v>1063</v>
      </c>
      <c r="R189" s="280" t="b">
        <v>0</v>
      </c>
      <c r="S189" s="280">
        <v>0</v>
      </c>
      <c r="T189" s="280" t="b">
        <v>0</v>
      </c>
      <c r="U189" s="238" t="s">
        <v>521</v>
      </c>
    </row>
    <row r="190" spans="1:21" ht="16.5" customHeight="1" x14ac:dyDescent="0.3">
      <c r="A190" s="238" t="b">
        <v>1</v>
      </c>
      <c r="B190" s="281" t="s">
        <v>1282</v>
      </c>
      <c r="C190" s="280">
        <v>100305005</v>
      </c>
      <c r="D190" s="280">
        <v>175550502</v>
      </c>
      <c r="E190" s="281" t="s">
        <v>1152</v>
      </c>
      <c r="F190" s="280">
        <v>2.5</v>
      </c>
      <c r="G190" s="280">
        <v>0</v>
      </c>
      <c r="H190" s="280">
        <v>4</v>
      </c>
      <c r="I190" s="238" t="s">
        <v>1074</v>
      </c>
      <c r="J190" s="292">
        <v>520</v>
      </c>
      <c r="K190" s="266">
        <v>-1</v>
      </c>
      <c r="L190" s="266">
        <v>-1</v>
      </c>
      <c r="M190" s="266">
        <v>-1</v>
      </c>
      <c r="N190" s="238" t="b">
        <v>1</v>
      </c>
      <c r="O190" s="280">
        <v>0</v>
      </c>
      <c r="P190" s="280">
        <v>2</v>
      </c>
      <c r="Q190" s="280" t="s">
        <v>1063</v>
      </c>
      <c r="R190" s="280" t="b">
        <v>0</v>
      </c>
      <c r="S190" s="280">
        <v>0</v>
      </c>
      <c r="T190" s="280" t="b">
        <v>0</v>
      </c>
      <c r="U190" s="238" t="s">
        <v>521</v>
      </c>
    </row>
    <row r="191" spans="1:21" ht="16.5" customHeight="1" x14ac:dyDescent="0.3">
      <c r="A191" s="238" t="b">
        <v>1</v>
      </c>
      <c r="B191" s="281" t="s">
        <v>1283</v>
      </c>
      <c r="C191" s="280">
        <v>100305005</v>
      </c>
      <c r="D191" s="280">
        <v>175550503</v>
      </c>
      <c r="E191" s="281" t="s">
        <v>1160</v>
      </c>
      <c r="F191" s="280">
        <v>1.333</v>
      </c>
      <c r="G191" s="280">
        <v>0</v>
      </c>
      <c r="H191" s="280">
        <v>4</v>
      </c>
      <c r="I191" s="238" t="s">
        <v>1074</v>
      </c>
      <c r="J191" s="292">
        <v>521</v>
      </c>
      <c r="K191" s="266">
        <v>-1</v>
      </c>
      <c r="L191" s="266">
        <v>-1</v>
      </c>
      <c r="M191" s="266">
        <v>-1</v>
      </c>
      <c r="N191" s="238" t="b">
        <v>1</v>
      </c>
      <c r="O191" s="280">
        <v>0</v>
      </c>
      <c r="P191" s="280">
        <v>3</v>
      </c>
      <c r="Q191" s="280" t="s">
        <v>1063</v>
      </c>
      <c r="R191" s="280" t="b">
        <v>0</v>
      </c>
      <c r="S191" s="280">
        <v>0</v>
      </c>
      <c r="T191" s="280" t="b">
        <v>0</v>
      </c>
      <c r="U191" s="238" t="s">
        <v>521</v>
      </c>
    </row>
    <row r="192" spans="1:21" ht="16.5" customHeight="1" x14ac:dyDescent="0.3">
      <c r="A192" s="238" t="b">
        <v>0</v>
      </c>
      <c r="B192" s="247" t="s">
        <v>1284</v>
      </c>
      <c r="C192" s="246">
        <v>100405001</v>
      </c>
      <c r="D192" s="246">
        <v>175580101</v>
      </c>
      <c r="E192" s="247" t="s">
        <v>1144</v>
      </c>
      <c r="F192" s="246">
        <v>1.667</v>
      </c>
      <c r="G192" s="246">
        <v>0</v>
      </c>
      <c r="H192" s="246">
        <v>4</v>
      </c>
      <c r="I192" s="238" t="s">
        <v>1074</v>
      </c>
      <c r="J192" s="292">
        <v>522</v>
      </c>
      <c r="K192" s="266">
        <v>-1</v>
      </c>
      <c r="L192" s="266">
        <v>-1</v>
      </c>
      <c r="M192" s="266">
        <v>-1</v>
      </c>
      <c r="N192" s="238" t="b">
        <v>1</v>
      </c>
      <c r="O192" s="246">
        <v>0</v>
      </c>
      <c r="P192" s="246">
        <v>1</v>
      </c>
      <c r="Q192" s="246" t="s">
        <v>1063</v>
      </c>
      <c r="R192" s="246" t="b">
        <v>0</v>
      </c>
      <c r="S192" s="246">
        <v>0</v>
      </c>
      <c r="T192" s="246" t="b">
        <v>0</v>
      </c>
      <c r="U192" s="238" t="s">
        <v>521</v>
      </c>
    </row>
    <row r="193" spans="1:21" ht="16.5" customHeight="1" x14ac:dyDescent="0.3">
      <c r="A193" s="238" t="b">
        <v>0</v>
      </c>
      <c r="B193" s="247" t="s">
        <v>1285</v>
      </c>
      <c r="C193" s="246">
        <v>100405001</v>
      </c>
      <c r="D193" s="246">
        <v>175580102</v>
      </c>
      <c r="E193" s="247" t="s">
        <v>1163</v>
      </c>
      <c r="F193" s="246">
        <v>1.667</v>
      </c>
      <c r="G193" s="246">
        <v>0</v>
      </c>
      <c r="H193" s="246">
        <v>4</v>
      </c>
      <c r="I193" s="238" t="s">
        <v>1074</v>
      </c>
      <c r="J193" s="292">
        <v>523</v>
      </c>
      <c r="K193" s="266">
        <v>-1</v>
      </c>
      <c r="L193" s="266">
        <v>-1</v>
      </c>
      <c r="M193" s="266">
        <v>-1</v>
      </c>
      <c r="N193" s="238" t="b">
        <v>1</v>
      </c>
      <c r="O193" s="246">
        <v>0</v>
      </c>
      <c r="P193" s="246">
        <v>2</v>
      </c>
      <c r="Q193" s="246" t="s">
        <v>1063</v>
      </c>
      <c r="R193" s="246" t="b">
        <v>0</v>
      </c>
      <c r="S193" s="246">
        <v>0</v>
      </c>
      <c r="T193" s="246" t="b">
        <v>0</v>
      </c>
      <c r="U193" s="238" t="s">
        <v>521</v>
      </c>
    </row>
    <row r="194" spans="1:21" ht="16.5" customHeight="1" x14ac:dyDescent="0.3">
      <c r="A194" s="238" t="b">
        <v>0</v>
      </c>
      <c r="B194" s="247" t="s">
        <v>1286</v>
      </c>
      <c r="C194" s="246">
        <v>100405001</v>
      </c>
      <c r="D194" s="246">
        <v>175580103</v>
      </c>
      <c r="E194" s="247" t="s">
        <v>1152</v>
      </c>
      <c r="F194" s="246">
        <v>5.3330000000000002</v>
      </c>
      <c r="G194" s="246">
        <v>0</v>
      </c>
      <c r="H194" s="246">
        <v>8</v>
      </c>
      <c r="I194" s="238" t="s">
        <v>1074</v>
      </c>
      <c r="J194" s="292">
        <v>524</v>
      </c>
      <c r="K194" s="266">
        <v>-1</v>
      </c>
      <c r="L194" s="266">
        <v>-1</v>
      </c>
      <c r="M194" s="266">
        <v>-1</v>
      </c>
      <c r="N194" s="238" t="b">
        <v>1</v>
      </c>
      <c r="O194" s="246">
        <v>0</v>
      </c>
      <c r="P194" s="246">
        <v>3</v>
      </c>
      <c r="Q194" s="246" t="s">
        <v>1063</v>
      </c>
      <c r="R194" s="246" t="b">
        <v>0</v>
      </c>
      <c r="S194" s="246">
        <v>0</v>
      </c>
      <c r="T194" s="246" t="b">
        <v>0</v>
      </c>
      <c r="U194" s="238" t="s">
        <v>521</v>
      </c>
    </row>
    <row r="195" spans="1:21" ht="16.5" customHeight="1" x14ac:dyDescent="0.3">
      <c r="A195" s="238" t="b">
        <v>0</v>
      </c>
      <c r="B195" s="247" t="s">
        <v>1287</v>
      </c>
      <c r="C195" s="246">
        <v>100405001</v>
      </c>
      <c r="D195" s="246">
        <v>175580104</v>
      </c>
      <c r="E195" s="247" t="s">
        <v>1160</v>
      </c>
      <c r="F195" s="246">
        <v>3</v>
      </c>
      <c r="G195" s="246">
        <v>0</v>
      </c>
      <c r="H195" s="246">
        <v>5</v>
      </c>
      <c r="I195" s="238" t="s">
        <v>1074</v>
      </c>
      <c r="J195" s="292">
        <v>525</v>
      </c>
      <c r="K195" s="266">
        <v>-1</v>
      </c>
      <c r="L195" s="266">
        <v>-1</v>
      </c>
      <c r="M195" s="266">
        <v>-1</v>
      </c>
      <c r="N195" s="238" t="b">
        <v>1</v>
      </c>
      <c r="O195" s="246">
        <v>0</v>
      </c>
      <c r="P195" s="246">
        <v>4</v>
      </c>
      <c r="Q195" s="246" t="s">
        <v>1063</v>
      </c>
      <c r="R195" s="246" t="b">
        <v>0</v>
      </c>
      <c r="S195" s="246">
        <v>0</v>
      </c>
      <c r="T195" s="246" t="b">
        <v>0</v>
      </c>
      <c r="U195" s="238" t="s">
        <v>521</v>
      </c>
    </row>
    <row r="196" spans="1:21" ht="16.5" customHeight="1" x14ac:dyDescent="0.3">
      <c r="A196" s="238" t="b">
        <v>1</v>
      </c>
      <c r="B196" s="247" t="s">
        <v>1288</v>
      </c>
      <c r="C196" s="246">
        <v>100405001</v>
      </c>
      <c r="D196" s="246">
        <v>175580105</v>
      </c>
      <c r="E196" s="247" t="s">
        <v>1167</v>
      </c>
      <c r="F196" s="246">
        <v>2.6669999999999998</v>
      </c>
      <c r="G196" s="246">
        <v>0</v>
      </c>
      <c r="H196" s="246">
        <v>8</v>
      </c>
      <c r="I196" s="238" t="s">
        <v>1074</v>
      </c>
      <c r="J196" s="246">
        <v>175580105</v>
      </c>
      <c r="K196" s="266">
        <v>-1</v>
      </c>
      <c r="L196" s="266">
        <v>-1</v>
      </c>
      <c r="M196" s="266">
        <v>-1</v>
      </c>
      <c r="N196" s="238" t="b">
        <v>1</v>
      </c>
      <c r="O196" s="246">
        <v>0</v>
      </c>
      <c r="P196" s="246">
        <v>5</v>
      </c>
      <c r="Q196" s="246" t="s">
        <v>1063</v>
      </c>
      <c r="R196" s="246" t="b">
        <v>0</v>
      </c>
      <c r="S196" s="246">
        <v>0</v>
      </c>
      <c r="T196" s="246" t="b">
        <v>0</v>
      </c>
      <c r="U196" s="238" t="s">
        <v>521</v>
      </c>
    </row>
    <row r="197" spans="1:21" ht="16.5" customHeight="1" x14ac:dyDescent="0.3">
      <c r="A197" s="238" t="b">
        <v>0</v>
      </c>
      <c r="B197" s="247" t="s">
        <v>1289</v>
      </c>
      <c r="C197" s="246">
        <v>100405001</v>
      </c>
      <c r="D197" s="246">
        <v>175580106</v>
      </c>
      <c r="E197" s="247" t="s">
        <v>1169</v>
      </c>
      <c r="F197" s="246">
        <v>3.1669999999999998</v>
      </c>
      <c r="G197" s="246">
        <v>0</v>
      </c>
      <c r="H197" s="246">
        <v>8</v>
      </c>
      <c r="I197" s="238" t="s">
        <v>1074</v>
      </c>
      <c r="J197" s="246">
        <v>175580106</v>
      </c>
      <c r="K197" s="266">
        <v>-1</v>
      </c>
      <c r="L197" s="266">
        <v>-1</v>
      </c>
      <c r="M197" s="266">
        <v>-1</v>
      </c>
      <c r="N197" s="238" t="b">
        <v>1</v>
      </c>
      <c r="O197" s="246">
        <v>0</v>
      </c>
      <c r="P197" s="246">
        <v>6</v>
      </c>
      <c r="Q197" s="246" t="s">
        <v>1063</v>
      </c>
      <c r="R197" s="246" t="b">
        <v>0</v>
      </c>
      <c r="S197" s="246">
        <v>0</v>
      </c>
      <c r="T197" s="246" t="b">
        <v>0</v>
      </c>
      <c r="U197" s="238" t="s">
        <v>521</v>
      </c>
    </row>
    <row r="198" spans="1:21" ht="16.5" customHeight="1" x14ac:dyDescent="0.3">
      <c r="A198" s="238" t="b">
        <v>1</v>
      </c>
      <c r="B198" s="302" t="s">
        <v>1290</v>
      </c>
      <c r="C198" s="280">
        <v>100505001</v>
      </c>
      <c r="D198" s="302">
        <v>175590101</v>
      </c>
      <c r="E198" s="281" t="s">
        <v>1144</v>
      </c>
      <c r="F198" s="302">
        <v>2.6669999999999998</v>
      </c>
      <c r="G198" s="302">
        <v>0</v>
      </c>
      <c r="H198" s="302">
        <v>4</v>
      </c>
      <c r="I198" s="238" t="s">
        <v>1074</v>
      </c>
      <c r="J198" s="292">
        <v>526</v>
      </c>
      <c r="K198" s="266">
        <v>-1</v>
      </c>
      <c r="L198" s="266">
        <v>-1</v>
      </c>
      <c r="M198" s="266">
        <v>-1</v>
      </c>
      <c r="N198" s="238" t="b">
        <v>1</v>
      </c>
      <c r="O198" s="280">
        <v>0</v>
      </c>
      <c r="P198" s="302">
        <v>1</v>
      </c>
      <c r="Q198" s="280" t="s">
        <v>1063</v>
      </c>
      <c r="R198" s="280" t="b">
        <v>0</v>
      </c>
      <c r="S198" s="302">
        <v>0</v>
      </c>
      <c r="T198" s="280" t="b">
        <v>0</v>
      </c>
      <c r="U198" s="238" t="s">
        <v>521</v>
      </c>
    </row>
    <row r="199" spans="1:21" ht="16.5" customHeight="1" x14ac:dyDescent="0.3">
      <c r="A199" s="238" t="b">
        <v>1</v>
      </c>
      <c r="B199" s="302" t="s">
        <v>1291</v>
      </c>
      <c r="C199" s="280">
        <v>100505001</v>
      </c>
      <c r="D199" s="302">
        <v>175590102</v>
      </c>
      <c r="E199" s="281" t="s">
        <v>1163</v>
      </c>
      <c r="F199" s="302">
        <v>4.5</v>
      </c>
      <c r="G199" s="302">
        <v>0</v>
      </c>
      <c r="H199" s="302">
        <v>8</v>
      </c>
      <c r="I199" s="238" t="s">
        <v>1074</v>
      </c>
      <c r="J199" s="292">
        <v>527</v>
      </c>
      <c r="K199" s="266">
        <v>-1</v>
      </c>
      <c r="L199" s="266">
        <v>-1</v>
      </c>
      <c r="M199" s="266">
        <v>-1</v>
      </c>
      <c r="N199" s="238" t="b">
        <v>1</v>
      </c>
      <c r="O199" s="280">
        <v>0</v>
      </c>
      <c r="P199" s="302">
        <v>2</v>
      </c>
      <c r="Q199" s="280" t="s">
        <v>1063</v>
      </c>
      <c r="R199" s="280" t="b">
        <v>0</v>
      </c>
      <c r="S199" s="302">
        <v>0</v>
      </c>
      <c r="T199" s="280" t="b">
        <v>0</v>
      </c>
      <c r="U199" s="238" t="s">
        <v>521</v>
      </c>
    </row>
    <row r="200" spans="1:21" ht="16.5" customHeight="1" x14ac:dyDescent="0.3">
      <c r="A200" s="238" t="b">
        <v>1</v>
      </c>
      <c r="B200" s="302" t="s">
        <v>1292</v>
      </c>
      <c r="C200" s="280">
        <v>100505001</v>
      </c>
      <c r="D200" s="302">
        <v>175590103</v>
      </c>
      <c r="E200" s="281" t="s">
        <v>1152</v>
      </c>
      <c r="F200" s="302">
        <v>5.6669999999999998</v>
      </c>
      <c r="G200" s="302">
        <v>0</v>
      </c>
      <c r="H200" s="302">
        <v>10</v>
      </c>
      <c r="I200" s="238" t="s">
        <v>1074</v>
      </c>
      <c r="J200" s="292">
        <v>528</v>
      </c>
      <c r="K200" s="266">
        <v>-1</v>
      </c>
      <c r="L200" s="266">
        <v>-1</v>
      </c>
      <c r="M200" s="266">
        <v>-1</v>
      </c>
      <c r="N200" s="238" t="b">
        <v>1</v>
      </c>
      <c r="O200" s="280">
        <v>0</v>
      </c>
      <c r="P200" s="302">
        <v>3</v>
      </c>
      <c r="Q200" s="280" t="s">
        <v>1063</v>
      </c>
      <c r="R200" s="280" t="b">
        <v>0</v>
      </c>
      <c r="S200" s="302">
        <v>0</v>
      </c>
      <c r="T200" s="280" t="b">
        <v>0</v>
      </c>
      <c r="U200" s="238" t="s">
        <v>521</v>
      </c>
    </row>
    <row r="201" spans="1:21" ht="16.5" customHeight="1" x14ac:dyDescent="0.3">
      <c r="A201" s="238" t="b">
        <v>1</v>
      </c>
      <c r="B201" s="302" t="s">
        <v>1293</v>
      </c>
      <c r="C201" s="280">
        <v>100505001</v>
      </c>
      <c r="D201" s="302">
        <v>175590104</v>
      </c>
      <c r="E201" s="281" t="s">
        <v>1160</v>
      </c>
      <c r="F201" s="302">
        <v>2.6669999999999998</v>
      </c>
      <c r="G201" s="302">
        <v>0</v>
      </c>
      <c r="H201" s="302">
        <v>10</v>
      </c>
      <c r="I201" s="238" t="s">
        <v>1074</v>
      </c>
      <c r="J201" s="292">
        <v>529</v>
      </c>
      <c r="K201" s="266">
        <v>-1</v>
      </c>
      <c r="L201" s="266">
        <v>-1</v>
      </c>
      <c r="M201" s="266">
        <v>-1</v>
      </c>
      <c r="N201" s="238" t="b">
        <v>1</v>
      </c>
      <c r="O201" s="280">
        <v>0</v>
      </c>
      <c r="P201" s="302">
        <v>4</v>
      </c>
      <c r="Q201" s="280" t="s">
        <v>1063</v>
      </c>
      <c r="R201" s="280" t="b">
        <v>0</v>
      </c>
      <c r="S201" s="302">
        <v>0</v>
      </c>
      <c r="T201" s="280" t="b">
        <v>0</v>
      </c>
      <c r="U201" s="238" t="s">
        <v>521</v>
      </c>
    </row>
    <row r="202" spans="1:21" ht="16.5" customHeight="1" x14ac:dyDescent="0.3">
      <c r="A202" s="238" t="b">
        <v>1</v>
      </c>
      <c r="B202" s="302" t="s">
        <v>1294</v>
      </c>
      <c r="C202" s="280">
        <v>100505001</v>
      </c>
      <c r="D202" s="302">
        <v>175590105</v>
      </c>
      <c r="E202" s="281" t="s">
        <v>1167</v>
      </c>
      <c r="F202" s="302">
        <v>6.6669999999999998</v>
      </c>
      <c r="G202" s="302">
        <v>0</v>
      </c>
      <c r="H202" s="302">
        <v>10</v>
      </c>
      <c r="I202" s="238" t="s">
        <v>1074</v>
      </c>
      <c r="J202" s="292">
        <v>530</v>
      </c>
      <c r="K202" s="266">
        <v>-1</v>
      </c>
      <c r="L202" s="266">
        <v>-1</v>
      </c>
      <c r="M202" s="266">
        <v>-1</v>
      </c>
      <c r="N202" s="238" t="b">
        <v>1</v>
      </c>
      <c r="O202" s="280">
        <v>0</v>
      </c>
      <c r="P202" s="302">
        <v>5</v>
      </c>
      <c r="Q202" s="280" t="s">
        <v>1063</v>
      </c>
      <c r="R202" s="280" t="b">
        <v>0</v>
      </c>
      <c r="S202" s="302">
        <v>0</v>
      </c>
      <c r="T202" s="280" t="b">
        <v>0</v>
      </c>
      <c r="U202" s="238" t="s">
        <v>521</v>
      </c>
    </row>
    <row r="203" spans="1:21" ht="16.5" customHeight="1" x14ac:dyDescent="0.3">
      <c r="A203" s="238" t="b">
        <v>1</v>
      </c>
      <c r="B203" s="302" t="s">
        <v>1295</v>
      </c>
      <c r="C203" s="280">
        <v>100505001</v>
      </c>
      <c r="D203" s="302">
        <v>175590106</v>
      </c>
      <c r="E203" s="281" t="s">
        <v>1169</v>
      </c>
      <c r="F203" s="302">
        <v>3</v>
      </c>
      <c r="G203" s="302">
        <v>0</v>
      </c>
      <c r="H203" s="302">
        <v>10</v>
      </c>
      <c r="I203" s="238" t="s">
        <v>1074</v>
      </c>
      <c r="J203" s="302">
        <v>175590106</v>
      </c>
      <c r="K203" s="266">
        <v>-1</v>
      </c>
      <c r="L203" s="266">
        <v>-1</v>
      </c>
      <c r="M203" s="266">
        <v>-1</v>
      </c>
      <c r="N203" s="238" t="b">
        <v>1</v>
      </c>
      <c r="O203" s="280">
        <v>0</v>
      </c>
      <c r="P203" s="302">
        <v>6</v>
      </c>
      <c r="Q203" s="280" t="s">
        <v>1063</v>
      </c>
      <c r="R203" s="280" t="b">
        <v>0</v>
      </c>
      <c r="S203" s="302">
        <v>0</v>
      </c>
      <c r="T203" s="280" t="b">
        <v>0</v>
      </c>
      <c r="U203" s="238" t="s">
        <v>521</v>
      </c>
    </row>
    <row r="204" spans="1:21" ht="16.5" customHeight="1" x14ac:dyDescent="0.3">
      <c r="A204" s="238" t="b">
        <v>1</v>
      </c>
      <c r="B204" s="302" t="s">
        <v>1296</v>
      </c>
      <c r="C204" s="280">
        <v>100505001</v>
      </c>
      <c r="D204" s="302">
        <v>175590107</v>
      </c>
      <c r="E204" s="281" t="s">
        <v>1223</v>
      </c>
      <c r="F204" s="302">
        <v>3</v>
      </c>
      <c r="G204" s="302">
        <v>0</v>
      </c>
      <c r="H204" s="302">
        <v>10</v>
      </c>
      <c r="I204" s="238" t="s">
        <v>1074</v>
      </c>
      <c r="J204" s="302">
        <v>175590107</v>
      </c>
      <c r="K204" s="266">
        <v>-1</v>
      </c>
      <c r="L204" s="266">
        <v>-1</v>
      </c>
      <c r="M204" s="266">
        <v>-1</v>
      </c>
      <c r="N204" s="238" t="b">
        <v>1</v>
      </c>
      <c r="O204" s="280">
        <v>0</v>
      </c>
      <c r="P204" s="302">
        <v>7</v>
      </c>
      <c r="Q204" s="280" t="s">
        <v>1063</v>
      </c>
      <c r="R204" s="280" t="b">
        <v>0</v>
      </c>
      <c r="S204" s="302">
        <v>0</v>
      </c>
      <c r="T204" s="280" t="b">
        <v>0</v>
      </c>
      <c r="U204" s="238" t="s">
        <v>521</v>
      </c>
    </row>
    <row r="205" spans="1:21" ht="16.5" customHeight="1" x14ac:dyDescent="0.3">
      <c r="A205" s="238" t="b">
        <v>1</v>
      </c>
      <c r="B205" s="247" t="s">
        <v>1297</v>
      </c>
      <c r="C205" s="246">
        <v>100206001</v>
      </c>
      <c r="D205" s="301">
        <v>175600101</v>
      </c>
      <c r="E205" s="247" t="s">
        <v>1144</v>
      </c>
      <c r="F205" s="301">
        <v>1.0669999999999999</v>
      </c>
      <c r="G205" s="301">
        <v>0</v>
      </c>
      <c r="H205" s="301">
        <v>2.5</v>
      </c>
      <c r="I205" s="238" t="s">
        <v>1074</v>
      </c>
      <c r="J205" s="292">
        <v>531</v>
      </c>
      <c r="K205" s="266">
        <v>-1</v>
      </c>
      <c r="L205" s="266">
        <v>-1</v>
      </c>
      <c r="M205" s="266">
        <v>-1</v>
      </c>
      <c r="N205" s="238" t="b">
        <v>1</v>
      </c>
      <c r="O205" s="246">
        <v>0</v>
      </c>
      <c r="P205" s="301">
        <v>1</v>
      </c>
      <c r="Q205" s="246" t="s">
        <v>1063</v>
      </c>
      <c r="R205" s="301" t="b">
        <v>0</v>
      </c>
      <c r="S205" s="301">
        <v>0</v>
      </c>
      <c r="T205" s="246" t="b">
        <v>0</v>
      </c>
      <c r="U205" s="238" t="s">
        <v>521</v>
      </c>
    </row>
    <row r="206" spans="1:21" ht="16.5" customHeight="1" x14ac:dyDescent="0.3">
      <c r="A206" s="238" t="b">
        <v>1</v>
      </c>
      <c r="B206" s="247" t="s">
        <v>1298</v>
      </c>
      <c r="C206" s="246">
        <v>100206001</v>
      </c>
      <c r="D206" s="301">
        <v>175600102</v>
      </c>
      <c r="E206" s="247" t="s">
        <v>1163</v>
      </c>
      <c r="F206" s="301">
        <v>1.0669999999999999</v>
      </c>
      <c r="G206" s="301">
        <v>0</v>
      </c>
      <c r="H206" s="301">
        <v>2.5</v>
      </c>
      <c r="I206" s="238" t="s">
        <v>1074</v>
      </c>
      <c r="J206" s="292">
        <v>532</v>
      </c>
      <c r="K206" s="266">
        <v>-1</v>
      </c>
      <c r="L206" s="266">
        <v>-1</v>
      </c>
      <c r="M206" s="266">
        <v>-1</v>
      </c>
      <c r="N206" s="238" t="b">
        <v>1</v>
      </c>
      <c r="O206" s="246">
        <v>0</v>
      </c>
      <c r="P206" s="301">
        <v>2</v>
      </c>
      <c r="Q206" s="246" t="s">
        <v>1063</v>
      </c>
      <c r="R206" s="301" t="b">
        <v>0</v>
      </c>
      <c r="S206" s="301">
        <v>0</v>
      </c>
      <c r="T206" s="246" t="b">
        <v>0</v>
      </c>
      <c r="U206" s="238" t="s">
        <v>521</v>
      </c>
    </row>
    <row r="207" spans="1:21" ht="16.5" customHeight="1" x14ac:dyDescent="0.3">
      <c r="A207" s="238" t="b">
        <v>1</v>
      </c>
      <c r="B207" s="247" t="s">
        <v>1299</v>
      </c>
      <c r="C207" s="246">
        <v>100206002</v>
      </c>
      <c r="D207" s="301">
        <v>175600201</v>
      </c>
      <c r="E207" s="247" t="s">
        <v>1144</v>
      </c>
      <c r="F207" s="301">
        <v>0.96699999999999997</v>
      </c>
      <c r="G207" s="301">
        <v>0</v>
      </c>
      <c r="H207" s="301">
        <v>5</v>
      </c>
      <c r="I207" s="238" t="s">
        <v>1074</v>
      </c>
      <c r="J207" s="292">
        <v>533</v>
      </c>
      <c r="K207" s="266">
        <v>-1</v>
      </c>
      <c r="L207" s="266">
        <v>-1</v>
      </c>
      <c r="M207" s="266">
        <v>-1</v>
      </c>
      <c r="N207" s="238" t="b">
        <v>1</v>
      </c>
      <c r="O207" s="246">
        <v>0</v>
      </c>
      <c r="P207" s="301">
        <v>1</v>
      </c>
      <c r="Q207" s="246" t="s">
        <v>1063</v>
      </c>
      <c r="R207" s="301" t="b">
        <v>0</v>
      </c>
      <c r="S207" s="301">
        <v>0</v>
      </c>
      <c r="T207" s="246" t="b">
        <v>0</v>
      </c>
      <c r="U207" s="238" t="s">
        <v>521</v>
      </c>
    </row>
    <row r="208" spans="1:21" ht="16.5" customHeight="1" x14ac:dyDescent="0.3">
      <c r="A208" s="238" t="b">
        <v>1</v>
      </c>
      <c r="B208" s="247" t="s">
        <v>1300</v>
      </c>
      <c r="C208" s="246">
        <v>100206002</v>
      </c>
      <c r="D208" s="301">
        <v>175600202</v>
      </c>
      <c r="E208" s="247" t="s">
        <v>1163</v>
      </c>
      <c r="F208" s="301">
        <v>0.96699999999999997</v>
      </c>
      <c r="G208" s="301">
        <v>0</v>
      </c>
      <c r="H208" s="301">
        <v>5</v>
      </c>
      <c r="I208" s="238" t="s">
        <v>1074</v>
      </c>
      <c r="J208" s="292">
        <v>534</v>
      </c>
      <c r="K208" s="266">
        <v>-1</v>
      </c>
      <c r="L208" s="266">
        <v>-1</v>
      </c>
      <c r="M208" s="266">
        <v>-1</v>
      </c>
      <c r="N208" s="238" t="b">
        <v>1</v>
      </c>
      <c r="O208" s="246">
        <v>0</v>
      </c>
      <c r="P208" s="301">
        <v>2</v>
      </c>
      <c r="Q208" s="246" t="s">
        <v>1063</v>
      </c>
      <c r="R208" s="301" t="b">
        <v>0</v>
      </c>
      <c r="S208" s="301">
        <v>0</v>
      </c>
      <c r="T208" s="246" t="b">
        <v>0</v>
      </c>
      <c r="U208" s="238" t="s">
        <v>521</v>
      </c>
    </row>
    <row r="209" spans="1:21" ht="16.5" customHeight="1" x14ac:dyDescent="0.3">
      <c r="A209" s="238" t="b">
        <v>1</v>
      </c>
      <c r="B209" s="247" t="s">
        <v>1301</v>
      </c>
      <c r="C209" s="236">
        <v>100206003</v>
      </c>
      <c r="D209" s="301">
        <v>175600301</v>
      </c>
      <c r="E209" s="247" t="s">
        <v>1144</v>
      </c>
      <c r="F209" s="301">
        <v>0.83299999999999996</v>
      </c>
      <c r="G209" s="301">
        <v>0</v>
      </c>
      <c r="H209" s="301">
        <v>2</v>
      </c>
      <c r="I209" s="238" t="s">
        <v>1074</v>
      </c>
      <c r="J209" s="292">
        <v>535</v>
      </c>
      <c r="K209" s="266">
        <v>-1</v>
      </c>
      <c r="L209" s="266">
        <v>-1</v>
      </c>
      <c r="M209" s="266">
        <v>-1</v>
      </c>
      <c r="N209" s="238" t="b">
        <v>1</v>
      </c>
      <c r="O209" s="236">
        <v>0</v>
      </c>
      <c r="P209" s="301">
        <v>1</v>
      </c>
      <c r="Q209" s="246" t="s">
        <v>1063</v>
      </c>
      <c r="R209" s="301" t="b">
        <v>0</v>
      </c>
      <c r="S209" s="301">
        <v>0</v>
      </c>
      <c r="T209" s="246" t="b">
        <v>0</v>
      </c>
      <c r="U209" s="238" t="s">
        <v>521</v>
      </c>
    </row>
    <row r="210" spans="1:21" ht="16.5" customHeight="1" x14ac:dyDescent="0.3">
      <c r="A210" s="238" t="b">
        <v>1</v>
      </c>
      <c r="B210" s="247" t="s">
        <v>1302</v>
      </c>
      <c r="C210" s="236">
        <v>100206003</v>
      </c>
      <c r="D210" s="301">
        <v>175600302</v>
      </c>
      <c r="E210" s="247" t="s">
        <v>1163</v>
      </c>
      <c r="F210" s="301">
        <v>0.83299999999999996</v>
      </c>
      <c r="G210" s="301">
        <v>0</v>
      </c>
      <c r="H210" s="301">
        <v>2</v>
      </c>
      <c r="I210" s="238" t="s">
        <v>1074</v>
      </c>
      <c r="J210" s="292">
        <v>536</v>
      </c>
      <c r="K210" s="266">
        <v>-1</v>
      </c>
      <c r="L210" s="266">
        <v>-1</v>
      </c>
      <c r="M210" s="266">
        <v>-1</v>
      </c>
      <c r="N210" s="238" t="b">
        <v>1</v>
      </c>
      <c r="O210" s="236">
        <v>0</v>
      </c>
      <c r="P210" s="301">
        <v>2</v>
      </c>
      <c r="Q210" s="246" t="s">
        <v>1063</v>
      </c>
      <c r="R210" s="301" t="b">
        <v>0</v>
      </c>
      <c r="S210" s="301">
        <v>0</v>
      </c>
      <c r="T210" s="246" t="b">
        <v>0</v>
      </c>
      <c r="U210" s="238" t="s">
        <v>521</v>
      </c>
    </row>
    <row r="211" spans="1:21" ht="16.5" customHeight="1" x14ac:dyDescent="0.3">
      <c r="A211" s="238" t="b">
        <v>1</v>
      </c>
      <c r="B211" s="247" t="s">
        <v>1303</v>
      </c>
      <c r="C211" s="236">
        <v>100206004</v>
      </c>
      <c r="D211" s="301">
        <v>175600401</v>
      </c>
      <c r="E211" s="247" t="s">
        <v>1144</v>
      </c>
      <c r="F211" s="301">
        <v>0.83299999999999996</v>
      </c>
      <c r="G211" s="301">
        <v>0</v>
      </c>
      <c r="H211" s="301">
        <v>5</v>
      </c>
      <c r="I211" s="238" t="s">
        <v>1074</v>
      </c>
      <c r="J211" s="292">
        <v>537</v>
      </c>
      <c r="K211" s="266">
        <v>-1</v>
      </c>
      <c r="L211" s="266">
        <v>-1</v>
      </c>
      <c r="M211" s="266">
        <v>-1</v>
      </c>
      <c r="N211" s="238" t="b">
        <v>1</v>
      </c>
      <c r="O211" s="236">
        <v>0</v>
      </c>
      <c r="P211" s="301">
        <v>1</v>
      </c>
      <c r="Q211" s="246" t="s">
        <v>1063</v>
      </c>
      <c r="R211" s="301" t="b">
        <v>0</v>
      </c>
      <c r="S211" s="301">
        <v>0</v>
      </c>
      <c r="T211" s="246" t="b">
        <v>0</v>
      </c>
      <c r="U211" s="238" t="s">
        <v>521</v>
      </c>
    </row>
    <row r="212" spans="1:21" ht="16.5" customHeight="1" x14ac:dyDescent="0.3">
      <c r="A212" s="238" t="b">
        <v>1</v>
      </c>
      <c r="B212" s="247" t="s">
        <v>1304</v>
      </c>
      <c r="C212" s="236">
        <v>100206004</v>
      </c>
      <c r="D212" s="301">
        <v>175600402</v>
      </c>
      <c r="E212" s="247" t="s">
        <v>1163</v>
      </c>
      <c r="F212" s="301">
        <v>0.83299999999999996</v>
      </c>
      <c r="G212" s="301">
        <v>0</v>
      </c>
      <c r="H212" s="301">
        <v>5</v>
      </c>
      <c r="I212" s="238" t="s">
        <v>1074</v>
      </c>
      <c r="J212" s="292">
        <v>538</v>
      </c>
      <c r="K212" s="266">
        <v>-1</v>
      </c>
      <c r="L212" s="266">
        <v>-1</v>
      </c>
      <c r="M212" s="266">
        <v>-1</v>
      </c>
      <c r="N212" s="238" t="b">
        <v>1</v>
      </c>
      <c r="O212" s="236">
        <v>0</v>
      </c>
      <c r="P212" s="301">
        <v>2</v>
      </c>
      <c r="Q212" s="246" t="s">
        <v>1063</v>
      </c>
      <c r="R212" s="301" t="b">
        <v>0</v>
      </c>
      <c r="S212" s="301">
        <v>0</v>
      </c>
      <c r="T212" s="246" t="b">
        <v>0</v>
      </c>
      <c r="U212" s="238" t="s">
        <v>521</v>
      </c>
    </row>
    <row r="213" spans="1:21" ht="16.5" customHeight="1" x14ac:dyDescent="0.3">
      <c r="A213" s="238" t="b">
        <v>1</v>
      </c>
      <c r="B213" s="247" t="s">
        <v>1305</v>
      </c>
      <c r="C213" s="236">
        <v>100206005</v>
      </c>
      <c r="D213" s="301">
        <v>175600501</v>
      </c>
      <c r="E213" s="247" t="s">
        <v>1144</v>
      </c>
      <c r="F213" s="301">
        <v>1</v>
      </c>
      <c r="G213" s="301">
        <v>0</v>
      </c>
      <c r="H213" s="301">
        <v>3</v>
      </c>
      <c r="I213" s="238" t="s">
        <v>1074</v>
      </c>
      <c r="J213" s="292">
        <v>539</v>
      </c>
      <c r="K213" s="266">
        <v>-1</v>
      </c>
      <c r="L213" s="266">
        <v>-1</v>
      </c>
      <c r="M213" s="266">
        <v>-1</v>
      </c>
      <c r="N213" s="238" t="b">
        <v>1</v>
      </c>
      <c r="O213" s="236">
        <v>0</v>
      </c>
      <c r="P213" s="301">
        <v>1</v>
      </c>
      <c r="Q213" s="246" t="s">
        <v>1063</v>
      </c>
      <c r="R213" s="301" t="b">
        <v>0</v>
      </c>
      <c r="S213" s="301">
        <v>0</v>
      </c>
      <c r="T213" s="246" t="b">
        <v>0</v>
      </c>
      <c r="U213" s="238" t="s">
        <v>521</v>
      </c>
    </row>
    <row r="214" spans="1:21" ht="16.5" customHeight="1" x14ac:dyDescent="0.3">
      <c r="A214" s="238" t="b">
        <v>1</v>
      </c>
      <c r="B214" s="247" t="s">
        <v>1306</v>
      </c>
      <c r="C214" s="236">
        <v>100206005</v>
      </c>
      <c r="D214" s="301">
        <v>175600502</v>
      </c>
      <c r="E214" s="247" t="s">
        <v>1163</v>
      </c>
      <c r="F214" s="301">
        <v>2.8330000000000002</v>
      </c>
      <c r="G214" s="301">
        <v>0</v>
      </c>
      <c r="H214" s="301">
        <v>3</v>
      </c>
      <c r="I214" s="238" t="s">
        <v>1074</v>
      </c>
      <c r="J214" s="292">
        <v>540</v>
      </c>
      <c r="K214" s="266">
        <v>-1</v>
      </c>
      <c r="L214" s="266">
        <v>-1</v>
      </c>
      <c r="M214" s="266">
        <v>-1</v>
      </c>
      <c r="N214" s="238" t="b">
        <v>1</v>
      </c>
      <c r="O214" s="236">
        <v>0</v>
      </c>
      <c r="P214" s="301">
        <v>2</v>
      </c>
      <c r="Q214" s="246" t="s">
        <v>1063</v>
      </c>
      <c r="R214" s="301" t="b">
        <v>0</v>
      </c>
      <c r="S214" s="301">
        <v>0</v>
      </c>
      <c r="T214" s="246" t="b">
        <v>0</v>
      </c>
      <c r="U214" s="238" t="s">
        <v>521</v>
      </c>
    </row>
    <row r="215" spans="1:21" s="285" customFormat="1" ht="16.5" customHeight="1" x14ac:dyDescent="0.3">
      <c r="A215" s="238" t="b">
        <v>1</v>
      </c>
      <c r="B215" s="284" t="s">
        <v>1307</v>
      </c>
      <c r="C215" s="283">
        <v>100306001</v>
      </c>
      <c r="D215" s="303">
        <v>175650101</v>
      </c>
      <c r="E215" s="284" t="s">
        <v>1144</v>
      </c>
      <c r="F215" s="303">
        <v>0.96699999999999997</v>
      </c>
      <c r="G215" s="303">
        <v>0</v>
      </c>
      <c r="H215" s="303">
        <v>2</v>
      </c>
      <c r="I215" s="238" t="s">
        <v>1074</v>
      </c>
      <c r="J215" s="303">
        <v>175650101</v>
      </c>
      <c r="K215" s="303">
        <v>-1</v>
      </c>
      <c r="L215" s="303">
        <v>-1</v>
      </c>
      <c r="M215" s="303">
        <v>-1</v>
      </c>
      <c r="N215" s="283" t="b">
        <v>1</v>
      </c>
      <c r="O215" s="283">
        <v>0</v>
      </c>
      <c r="P215" s="303">
        <v>1</v>
      </c>
      <c r="Q215" s="283" t="s">
        <v>1063</v>
      </c>
      <c r="R215" s="303" t="b">
        <v>0</v>
      </c>
      <c r="S215" s="303">
        <v>0</v>
      </c>
      <c r="T215" s="283" t="b">
        <v>0</v>
      </c>
      <c r="U215" s="238" t="s">
        <v>521</v>
      </c>
    </row>
    <row r="216" spans="1:21" s="285" customFormat="1" ht="16.5" customHeight="1" x14ac:dyDescent="0.3">
      <c r="A216" s="238" t="b">
        <v>1</v>
      </c>
      <c r="B216" s="284" t="s">
        <v>1308</v>
      </c>
      <c r="C216" s="283">
        <v>100306001</v>
      </c>
      <c r="D216" s="303">
        <v>175650102</v>
      </c>
      <c r="E216" s="284" t="s">
        <v>1163</v>
      </c>
      <c r="F216" s="303">
        <v>0.96699999999999997</v>
      </c>
      <c r="G216" s="303">
        <v>0</v>
      </c>
      <c r="H216" s="303">
        <v>2</v>
      </c>
      <c r="I216" s="238" t="s">
        <v>1074</v>
      </c>
      <c r="J216" s="303">
        <v>175650102</v>
      </c>
      <c r="K216" s="303">
        <v>-1</v>
      </c>
      <c r="L216" s="303">
        <v>-1</v>
      </c>
      <c r="M216" s="303">
        <v>-1</v>
      </c>
      <c r="N216" s="283" t="b">
        <v>1</v>
      </c>
      <c r="O216" s="283">
        <v>0</v>
      </c>
      <c r="P216" s="303">
        <v>2</v>
      </c>
      <c r="Q216" s="283" t="s">
        <v>1063</v>
      </c>
      <c r="R216" s="303" t="b">
        <v>0</v>
      </c>
      <c r="S216" s="303">
        <v>0</v>
      </c>
      <c r="T216" s="283" t="b">
        <v>0</v>
      </c>
      <c r="U216" s="238" t="s">
        <v>521</v>
      </c>
    </row>
    <row r="217" spans="1:21" s="285" customFormat="1" ht="16.5" customHeight="1" x14ac:dyDescent="0.3">
      <c r="A217" s="238" t="b">
        <v>1</v>
      </c>
      <c r="B217" s="284" t="s">
        <v>1309</v>
      </c>
      <c r="C217" s="283">
        <v>100306001</v>
      </c>
      <c r="D217" s="303">
        <v>175650103</v>
      </c>
      <c r="E217" s="284" t="s">
        <v>1152</v>
      </c>
      <c r="F217" s="303">
        <v>0.96699999999999997</v>
      </c>
      <c r="G217" s="303">
        <v>0</v>
      </c>
      <c r="H217" s="303">
        <v>5</v>
      </c>
      <c r="I217" s="238" t="s">
        <v>1074</v>
      </c>
      <c r="J217" s="303">
        <v>175650103</v>
      </c>
      <c r="K217" s="303">
        <v>-1</v>
      </c>
      <c r="L217" s="303">
        <v>-1</v>
      </c>
      <c r="M217" s="303">
        <v>-1</v>
      </c>
      <c r="N217" s="283" t="b">
        <v>1</v>
      </c>
      <c r="O217" s="283">
        <v>0</v>
      </c>
      <c r="P217" s="303">
        <v>3</v>
      </c>
      <c r="Q217" s="283" t="s">
        <v>1063</v>
      </c>
      <c r="R217" s="303" t="b">
        <v>0</v>
      </c>
      <c r="S217" s="303">
        <v>0</v>
      </c>
      <c r="T217" s="283" t="b">
        <v>0</v>
      </c>
      <c r="U217" s="238" t="s">
        <v>521</v>
      </c>
    </row>
    <row r="218" spans="1:21" s="285" customFormat="1" ht="16.5" customHeight="1" x14ac:dyDescent="0.3">
      <c r="A218" s="238" t="b">
        <v>1</v>
      </c>
      <c r="B218" s="284" t="s">
        <v>1310</v>
      </c>
      <c r="C218" s="283">
        <v>100306002</v>
      </c>
      <c r="D218" s="303">
        <v>175650201</v>
      </c>
      <c r="E218" s="284" t="s">
        <v>1144</v>
      </c>
      <c r="F218" s="303">
        <v>1.0669999999999999</v>
      </c>
      <c r="G218" s="303">
        <v>0</v>
      </c>
      <c r="H218" s="303">
        <v>5</v>
      </c>
      <c r="I218" s="238" t="s">
        <v>1074</v>
      </c>
      <c r="J218" s="303">
        <v>175650201</v>
      </c>
      <c r="K218" s="303">
        <v>-1</v>
      </c>
      <c r="L218" s="303">
        <v>-1</v>
      </c>
      <c r="M218" s="303">
        <v>-1</v>
      </c>
      <c r="N218" s="283" t="b">
        <v>1</v>
      </c>
      <c r="O218" s="283">
        <v>0</v>
      </c>
      <c r="P218" s="303">
        <v>1</v>
      </c>
      <c r="Q218" s="283" t="s">
        <v>1063</v>
      </c>
      <c r="R218" s="303" t="b">
        <v>0</v>
      </c>
      <c r="S218" s="303">
        <v>0</v>
      </c>
      <c r="T218" s="283" t="b">
        <v>0</v>
      </c>
      <c r="U218" s="238" t="s">
        <v>521</v>
      </c>
    </row>
    <row r="219" spans="1:21" s="285" customFormat="1" ht="16.5" customHeight="1" x14ac:dyDescent="0.3">
      <c r="A219" s="238" t="b">
        <v>1</v>
      </c>
      <c r="B219" s="284" t="s">
        <v>1311</v>
      </c>
      <c r="C219" s="283">
        <v>100306002</v>
      </c>
      <c r="D219" s="303">
        <v>175650202</v>
      </c>
      <c r="E219" s="284" t="s">
        <v>1163</v>
      </c>
      <c r="F219" s="303">
        <v>1.0669999999999999</v>
      </c>
      <c r="G219" s="303">
        <v>0</v>
      </c>
      <c r="H219" s="303">
        <v>5</v>
      </c>
      <c r="I219" s="238" t="s">
        <v>1074</v>
      </c>
      <c r="J219" s="303">
        <v>175650202</v>
      </c>
      <c r="K219" s="303">
        <v>-1</v>
      </c>
      <c r="L219" s="303">
        <v>-1</v>
      </c>
      <c r="M219" s="303">
        <v>-1</v>
      </c>
      <c r="N219" s="283" t="b">
        <v>1</v>
      </c>
      <c r="O219" s="283">
        <v>0</v>
      </c>
      <c r="P219" s="303">
        <v>2</v>
      </c>
      <c r="Q219" s="283" t="s">
        <v>1063</v>
      </c>
      <c r="R219" s="303" t="b">
        <v>0</v>
      </c>
      <c r="S219" s="303">
        <v>0</v>
      </c>
      <c r="T219" s="283" t="b">
        <v>0</v>
      </c>
      <c r="U219" s="238" t="s">
        <v>521</v>
      </c>
    </row>
    <row r="220" spans="1:21" s="285" customFormat="1" ht="16.5" customHeight="1" x14ac:dyDescent="0.3">
      <c r="A220" s="238" t="b">
        <v>1</v>
      </c>
      <c r="B220" s="278" t="s">
        <v>1312</v>
      </c>
      <c r="C220" s="283">
        <v>100306002</v>
      </c>
      <c r="D220" s="303">
        <v>175650203</v>
      </c>
      <c r="E220" s="284" t="s">
        <v>1152</v>
      </c>
      <c r="F220" s="303">
        <v>1.0669999999999999</v>
      </c>
      <c r="G220" s="303">
        <v>0</v>
      </c>
      <c r="H220" s="303">
        <v>5</v>
      </c>
      <c r="I220" s="238" t="s">
        <v>1074</v>
      </c>
      <c r="J220" s="303">
        <v>175650203</v>
      </c>
      <c r="K220" s="303">
        <v>-1</v>
      </c>
      <c r="L220" s="303">
        <v>-1</v>
      </c>
      <c r="M220" s="303">
        <v>-1</v>
      </c>
      <c r="N220" s="283" t="b">
        <v>1</v>
      </c>
      <c r="O220" s="283">
        <v>0</v>
      </c>
      <c r="P220" s="303">
        <v>3</v>
      </c>
      <c r="Q220" s="283" t="s">
        <v>1063</v>
      </c>
      <c r="R220" s="303" t="b">
        <v>0</v>
      </c>
      <c r="S220" s="303">
        <v>0</v>
      </c>
      <c r="T220" s="283" t="b">
        <v>0</v>
      </c>
      <c r="U220" s="238" t="s">
        <v>521</v>
      </c>
    </row>
    <row r="221" spans="1:21" s="285" customFormat="1" ht="16.5" customHeight="1" x14ac:dyDescent="0.3">
      <c r="A221" s="238" t="b">
        <v>1</v>
      </c>
      <c r="B221" s="284" t="s">
        <v>1313</v>
      </c>
      <c r="C221" s="283">
        <v>100306003</v>
      </c>
      <c r="D221" s="303">
        <v>175650301</v>
      </c>
      <c r="E221" s="284" t="s">
        <v>1144</v>
      </c>
      <c r="F221" s="303">
        <v>0.83299999999999996</v>
      </c>
      <c r="G221" s="303">
        <v>0</v>
      </c>
      <c r="H221" s="303">
        <v>2</v>
      </c>
      <c r="I221" s="238" t="s">
        <v>1074</v>
      </c>
      <c r="J221" s="303">
        <v>175650301</v>
      </c>
      <c r="K221" s="303">
        <v>-1</v>
      </c>
      <c r="L221" s="303">
        <v>-1</v>
      </c>
      <c r="M221" s="303">
        <v>-1</v>
      </c>
      <c r="N221" s="283" t="b">
        <v>1</v>
      </c>
      <c r="O221" s="283">
        <v>0</v>
      </c>
      <c r="P221" s="303">
        <v>1</v>
      </c>
      <c r="Q221" s="283" t="s">
        <v>1063</v>
      </c>
      <c r="R221" s="303" t="b">
        <v>0</v>
      </c>
      <c r="S221" s="303">
        <v>0</v>
      </c>
      <c r="T221" s="283" t="b">
        <v>0</v>
      </c>
      <c r="U221" s="238" t="s">
        <v>521</v>
      </c>
    </row>
    <row r="222" spans="1:21" s="285" customFormat="1" ht="16.5" customHeight="1" x14ac:dyDescent="0.3">
      <c r="A222" s="238" t="b">
        <v>1</v>
      </c>
      <c r="B222" s="284" t="s">
        <v>1314</v>
      </c>
      <c r="C222" s="283">
        <v>100306003</v>
      </c>
      <c r="D222" s="303">
        <v>175650302</v>
      </c>
      <c r="E222" s="284" t="s">
        <v>1163</v>
      </c>
      <c r="F222" s="303">
        <v>0.83299999999999996</v>
      </c>
      <c r="G222" s="303">
        <v>0</v>
      </c>
      <c r="H222" s="303">
        <v>2</v>
      </c>
      <c r="I222" s="238" t="s">
        <v>1074</v>
      </c>
      <c r="J222" s="303">
        <v>175650302</v>
      </c>
      <c r="K222" s="303">
        <v>-1</v>
      </c>
      <c r="L222" s="303">
        <v>-1</v>
      </c>
      <c r="M222" s="303">
        <v>-1</v>
      </c>
      <c r="N222" s="283" t="b">
        <v>1</v>
      </c>
      <c r="O222" s="283">
        <v>0</v>
      </c>
      <c r="P222" s="303">
        <v>2</v>
      </c>
      <c r="Q222" s="283" t="s">
        <v>1063</v>
      </c>
      <c r="R222" s="303" t="b">
        <v>0</v>
      </c>
      <c r="S222" s="303">
        <v>0</v>
      </c>
      <c r="T222" s="283" t="b">
        <v>0</v>
      </c>
      <c r="U222" s="238" t="s">
        <v>521</v>
      </c>
    </row>
    <row r="223" spans="1:21" s="285" customFormat="1" ht="16.5" customHeight="1" x14ac:dyDescent="0.3">
      <c r="A223" s="238" t="b">
        <v>1</v>
      </c>
      <c r="B223" s="284" t="s">
        <v>1315</v>
      </c>
      <c r="C223" s="283">
        <v>100306003</v>
      </c>
      <c r="D223" s="303">
        <v>175650303</v>
      </c>
      <c r="E223" s="284" t="s">
        <v>1152</v>
      </c>
      <c r="F223" s="303">
        <v>0.83299999999999996</v>
      </c>
      <c r="G223" s="303">
        <v>0</v>
      </c>
      <c r="H223" s="303">
        <v>5</v>
      </c>
      <c r="I223" s="238" t="s">
        <v>1074</v>
      </c>
      <c r="J223" s="303">
        <v>175650303</v>
      </c>
      <c r="K223" s="303">
        <v>-1</v>
      </c>
      <c r="L223" s="303">
        <v>-1</v>
      </c>
      <c r="M223" s="303">
        <v>-1</v>
      </c>
      <c r="N223" s="283" t="b">
        <v>1</v>
      </c>
      <c r="O223" s="283">
        <v>0</v>
      </c>
      <c r="P223" s="303">
        <v>3</v>
      </c>
      <c r="Q223" s="283" t="s">
        <v>1063</v>
      </c>
      <c r="R223" s="303" t="b">
        <v>0</v>
      </c>
      <c r="S223" s="303">
        <v>0</v>
      </c>
      <c r="T223" s="283" t="b">
        <v>0</v>
      </c>
      <c r="U223" s="238" t="s">
        <v>521</v>
      </c>
    </row>
    <row r="224" spans="1:21" s="285" customFormat="1" ht="16.5" customHeight="1" x14ac:dyDescent="0.3">
      <c r="A224" s="238" t="b">
        <v>1</v>
      </c>
      <c r="B224" s="284" t="s">
        <v>1316</v>
      </c>
      <c r="C224" s="283">
        <v>100306004</v>
      </c>
      <c r="D224" s="303">
        <v>175650401</v>
      </c>
      <c r="E224" s="284" t="s">
        <v>1144</v>
      </c>
      <c r="F224" s="303">
        <v>0.83299999999999996</v>
      </c>
      <c r="G224" s="303">
        <v>0</v>
      </c>
      <c r="H224" s="303">
        <v>5</v>
      </c>
      <c r="I224" s="238" t="s">
        <v>1074</v>
      </c>
      <c r="J224" s="303">
        <v>175650401</v>
      </c>
      <c r="K224" s="303">
        <v>-1</v>
      </c>
      <c r="L224" s="303">
        <v>-1</v>
      </c>
      <c r="M224" s="303">
        <v>-1</v>
      </c>
      <c r="N224" s="283" t="b">
        <v>1</v>
      </c>
      <c r="O224" s="283">
        <v>0</v>
      </c>
      <c r="P224" s="303">
        <v>1</v>
      </c>
      <c r="Q224" s="283" t="s">
        <v>1063</v>
      </c>
      <c r="R224" s="303" t="b">
        <v>0</v>
      </c>
      <c r="S224" s="303">
        <v>0</v>
      </c>
      <c r="T224" s="283" t="b">
        <v>0</v>
      </c>
      <c r="U224" s="238" t="s">
        <v>521</v>
      </c>
    </row>
    <row r="225" spans="1:21" s="285" customFormat="1" ht="16.5" customHeight="1" x14ac:dyDescent="0.3">
      <c r="A225" s="238" t="b">
        <v>1</v>
      </c>
      <c r="B225" s="284" t="s">
        <v>1317</v>
      </c>
      <c r="C225" s="283">
        <v>100306004</v>
      </c>
      <c r="D225" s="303">
        <v>175650402</v>
      </c>
      <c r="E225" s="284" t="s">
        <v>1163</v>
      </c>
      <c r="F225" s="303">
        <v>0.83299999999999996</v>
      </c>
      <c r="G225" s="303">
        <v>0</v>
      </c>
      <c r="H225" s="303">
        <v>5</v>
      </c>
      <c r="I225" s="238" t="s">
        <v>1074</v>
      </c>
      <c r="J225" s="303">
        <v>175650402</v>
      </c>
      <c r="K225" s="303">
        <v>-1</v>
      </c>
      <c r="L225" s="303">
        <v>-1</v>
      </c>
      <c r="M225" s="303">
        <v>-1</v>
      </c>
      <c r="N225" s="283" t="b">
        <v>1</v>
      </c>
      <c r="O225" s="283">
        <v>0</v>
      </c>
      <c r="P225" s="303">
        <v>2</v>
      </c>
      <c r="Q225" s="283" t="s">
        <v>1063</v>
      </c>
      <c r="R225" s="303" t="b">
        <v>0</v>
      </c>
      <c r="S225" s="303">
        <v>0</v>
      </c>
      <c r="T225" s="283" t="b">
        <v>0</v>
      </c>
      <c r="U225" s="238" t="s">
        <v>521</v>
      </c>
    </row>
    <row r="226" spans="1:21" s="285" customFormat="1" ht="16.5" customHeight="1" x14ac:dyDescent="0.3">
      <c r="A226" s="238" t="b">
        <v>1</v>
      </c>
      <c r="B226" s="284" t="s">
        <v>1318</v>
      </c>
      <c r="C226" s="283">
        <v>100306004</v>
      </c>
      <c r="D226" s="303">
        <v>175650403</v>
      </c>
      <c r="E226" s="284" t="s">
        <v>1152</v>
      </c>
      <c r="F226" s="303">
        <v>0.83299999999999996</v>
      </c>
      <c r="G226" s="303">
        <v>0</v>
      </c>
      <c r="H226" s="303">
        <v>5</v>
      </c>
      <c r="I226" s="238" t="s">
        <v>1074</v>
      </c>
      <c r="J226" s="303">
        <v>175650403</v>
      </c>
      <c r="K226" s="303">
        <v>-1</v>
      </c>
      <c r="L226" s="303">
        <v>-1</v>
      </c>
      <c r="M226" s="303">
        <v>-1</v>
      </c>
      <c r="N226" s="283" t="b">
        <v>1</v>
      </c>
      <c r="O226" s="283">
        <v>0</v>
      </c>
      <c r="P226" s="303">
        <v>3</v>
      </c>
      <c r="Q226" s="283" t="s">
        <v>1063</v>
      </c>
      <c r="R226" s="303" t="b">
        <v>0</v>
      </c>
      <c r="S226" s="303">
        <v>0</v>
      </c>
      <c r="T226" s="283" t="b">
        <v>0</v>
      </c>
      <c r="U226" s="238" t="s">
        <v>521</v>
      </c>
    </row>
    <row r="227" spans="1:21" s="285" customFormat="1" ht="16.5" customHeight="1" x14ac:dyDescent="0.3">
      <c r="A227" s="238" t="b">
        <v>1</v>
      </c>
      <c r="B227" s="284" t="s">
        <v>1319</v>
      </c>
      <c r="C227" s="283">
        <v>100306005</v>
      </c>
      <c r="D227" s="303">
        <v>175650501</v>
      </c>
      <c r="E227" s="284" t="s">
        <v>1144</v>
      </c>
      <c r="F227" s="303">
        <v>1</v>
      </c>
      <c r="G227" s="303">
        <v>0</v>
      </c>
      <c r="H227" s="303">
        <v>3</v>
      </c>
      <c r="I227" s="238" t="s">
        <v>1074</v>
      </c>
      <c r="J227" s="303">
        <v>175650501</v>
      </c>
      <c r="K227" s="303">
        <v>-1</v>
      </c>
      <c r="L227" s="303">
        <v>-1</v>
      </c>
      <c r="M227" s="303">
        <v>-1</v>
      </c>
      <c r="N227" s="283" t="b">
        <v>1</v>
      </c>
      <c r="O227" s="283">
        <v>0</v>
      </c>
      <c r="P227" s="303">
        <v>1</v>
      </c>
      <c r="Q227" s="283" t="s">
        <v>1063</v>
      </c>
      <c r="R227" s="303" t="b">
        <v>0</v>
      </c>
      <c r="S227" s="303">
        <v>0</v>
      </c>
      <c r="T227" s="283" t="b">
        <v>0</v>
      </c>
      <c r="U227" s="238" t="s">
        <v>521</v>
      </c>
    </row>
    <row r="228" spans="1:21" s="285" customFormat="1" ht="16.5" customHeight="1" x14ac:dyDescent="0.3">
      <c r="A228" s="238" t="b">
        <v>1</v>
      </c>
      <c r="B228" s="284" t="s">
        <v>1320</v>
      </c>
      <c r="C228" s="283">
        <v>100306005</v>
      </c>
      <c r="D228" s="303">
        <v>175650502</v>
      </c>
      <c r="E228" s="284" t="s">
        <v>1163</v>
      </c>
      <c r="F228" s="303">
        <v>2.8330000000000002</v>
      </c>
      <c r="G228" s="303">
        <v>0</v>
      </c>
      <c r="H228" s="303">
        <v>3</v>
      </c>
      <c r="I228" s="238" t="s">
        <v>1074</v>
      </c>
      <c r="J228" s="303">
        <v>175650502</v>
      </c>
      <c r="K228" s="303">
        <v>-1</v>
      </c>
      <c r="L228" s="303">
        <v>-1</v>
      </c>
      <c r="M228" s="303">
        <v>-1</v>
      </c>
      <c r="N228" s="283" t="b">
        <v>1</v>
      </c>
      <c r="O228" s="283">
        <v>0</v>
      </c>
      <c r="P228" s="303">
        <v>2</v>
      </c>
      <c r="Q228" s="283" t="s">
        <v>1063</v>
      </c>
      <c r="R228" s="303" t="b">
        <v>0</v>
      </c>
      <c r="S228" s="303">
        <v>0</v>
      </c>
      <c r="T228" s="283" t="b">
        <v>0</v>
      </c>
      <c r="U228" s="238" t="s">
        <v>521</v>
      </c>
    </row>
    <row r="229" spans="1:21" s="285" customFormat="1" ht="16.5" customHeight="1" x14ac:dyDescent="0.3">
      <c r="A229" s="238" t="b">
        <v>1</v>
      </c>
      <c r="B229" s="284" t="s">
        <v>1321</v>
      </c>
      <c r="C229" s="283">
        <v>100306005</v>
      </c>
      <c r="D229" s="303">
        <v>175650503</v>
      </c>
      <c r="E229" s="284" t="s">
        <v>1163</v>
      </c>
      <c r="F229" s="303">
        <v>2.8330000000000002</v>
      </c>
      <c r="G229" s="303">
        <v>0</v>
      </c>
      <c r="H229" s="303">
        <v>6</v>
      </c>
      <c r="I229" s="238" t="s">
        <v>1074</v>
      </c>
      <c r="J229" s="303">
        <v>175650503</v>
      </c>
      <c r="K229" s="303">
        <v>-1</v>
      </c>
      <c r="L229" s="303">
        <v>-1</v>
      </c>
      <c r="M229" s="303">
        <v>-1</v>
      </c>
      <c r="N229" s="283" t="b">
        <v>1</v>
      </c>
      <c r="O229" s="283">
        <v>0</v>
      </c>
      <c r="P229" s="303">
        <v>3</v>
      </c>
      <c r="Q229" s="283" t="s">
        <v>1063</v>
      </c>
      <c r="R229" s="303" t="b">
        <v>0</v>
      </c>
      <c r="S229" s="303">
        <v>0</v>
      </c>
      <c r="T229" s="283" t="b">
        <v>0</v>
      </c>
      <c r="U229" s="238" t="s">
        <v>521</v>
      </c>
    </row>
    <row r="230" spans="1:21" ht="16.5" customHeight="1" x14ac:dyDescent="0.3">
      <c r="A230" s="238" t="b">
        <v>1</v>
      </c>
      <c r="B230" s="281" t="s">
        <v>1322</v>
      </c>
      <c r="C230" s="280">
        <v>100406001</v>
      </c>
      <c r="D230" s="302">
        <v>175680101</v>
      </c>
      <c r="E230" s="281" t="s">
        <v>1144</v>
      </c>
      <c r="F230" s="302">
        <v>2</v>
      </c>
      <c r="G230" s="302">
        <v>0</v>
      </c>
      <c r="H230" s="302">
        <v>3</v>
      </c>
      <c r="I230" s="238" t="s">
        <v>1074</v>
      </c>
      <c r="J230" s="292">
        <v>541</v>
      </c>
      <c r="K230" s="266">
        <v>-1</v>
      </c>
      <c r="L230" s="266">
        <v>-1</v>
      </c>
      <c r="M230" s="266">
        <v>-1</v>
      </c>
      <c r="N230" s="238" t="b">
        <v>1</v>
      </c>
      <c r="O230" s="280">
        <v>0</v>
      </c>
      <c r="P230" s="302">
        <v>1</v>
      </c>
      <c r="Q230" s="280" t="s">
        <v>1063</v>
      </c>
      <c r="R230" s="302" t="b">
        <v>0</v>
      </c>
      <c r="S230" s="302">
        <v>0</v>
      </c>
      <c r="T230" s="280" t="b">
        <v>0</v>
      </c>
      <c r="U230" s="238" t="s">
        <v>521</v>
      </c>
    </row>
    <row r="231" spans="1:21" ht="16.5" customHeight="1" x14ac:dyDescent="0.3">
      <c r="A231" s="238" t="b">
        <v>1</v>
      </c>
      <c r="B231" s="281" t="s">
        <v>1323</v>
      </c>
      <c r="C231" s="280">
        <v>100406001</v>
      </c>
      <c r="D231" s="302">
        <v>175680102</v>
      </c>
      <c r="E231" s="281" t="s">
        <v>1163</v>
      </c>
      <c r="F231" s="302">
        <v>3</v>
      </c>
      <c r="G231" s="302">
        <v>0</v>
      </c>
      <c r="H231" s="302">
        <v>3</v>
      </c>
      <c r="I231" s="238" t="s">
        <v>1074</v>
      </c>
      <c r="J231" s="292">
        <v>542</v>
      </c>
      <c r="K231" s="266">
        <v>-1</v>
      </c>
      <c r="L231" s="266">
        <v>-1</v>
      </c>
      <c r="M231" s="266">
        <v>-1</v>
      </c>
      <c r="N231" s="238" t="b">
        <v>1</v>
      </c>
      <c r="O231" s="280">
        <v>0</v>
      </c>
      <c r="P231" s="302">
        <v>2</v>
      </c>
      <c r="Q231" s="280" t="s">
        <v>1063</v>
      </c>
      <c r="R231" s="302" t="b">
        <v>0</v>
      </c>
      <c r="S231" s="302">
        <v>0</v>
      </c>
      <c r="T231" s="280" t="b">
        <v>0</v>
      </c>
      <c r="U231" s="238" t="s">
        <v>521</v>
      </c>
    </row>
    <row r="232" spans="1:21" ht="16.5" customHeight="1" x14ac:dyDescent="0.3">
      <c r="A232" s="238" t="b">
        <v>1</v>
      </c>
      <c r="B232" s="281" t="s">
        <v>1324</v>
      </c>
      <c r="C232" s="280">
        <v>100406001</v>
      </c>
      <c r="D232" s="302">
        <v>175680103</v>
      </c>
      <c r="E232" s="281" t="s">
        <v>1152</v>
      </c>
      <c r="F232" s="302">
        <v>4.2670000000000003</v>
      </c>
      <c r="G232" s="302">
        <v>0</v>
      </c>
      <c r="H232" s="302">
        <v>5</v>
      </c>
      <c r="I232" s="238" t="s">
        <v>1074</v>
      </c>
      <c r="J232" s="292">
        <v>543</v>
      </c>
      <c r="K232" s="266">
        <v>-1</v>
      </c>
      <c r="L232" s="266">
        <v>-1</v>
      </c>
      <c r="M232" s="266">
        <v>-1</v>
      </c>
      <c r="N232" s="238" t="b">
        <v>1</v>
      </c>
      <c r="O232" s="280">
        <v>0</v>
      </c>
      <c r="P232" s="302">
        <v>3</v>
      </c>
      <c r="Q232" s="280" t="s">
        <v>1063</v>
      </c>
      <c r="R232" s="302" t="b">
        <v>0</v>
      </c>
      <c r="S232" s="302">
        <v>0</v>
      </c>
      <c r="T232" s="280" t="b">
        <v>0</v>
      </c>
      <c r="U232" s="238" t="s">
        <v>521</v>
      </c>
    </row>
    <row r="233" spans="1:21" ht="16.5" customHeight="1" x14ac:dyDescent="0.3">
      <c r="A233" s="238" t="b">
        <v>1</v>
      </c>
      <c r="B233" s="281" t="s">
        <v>1325</v>
      </c>
      <c r="C233" s="280">
        <v>100406001</v>
      </c>
      <c r="D233" s="302">
        <v>175680104</v>
      </c>
      <c r="E233" s="281" t="s">
        <v>1160</v>
      </c>
      <c r="F233" s="302">
        <v>5</v>
      </c>
      <c r="G233" s="302">
        <v>0</v>
      </c>
      <c r="H233" s="302">
        <v>6</v>
      </c>
      <c r="I233" s="238" t="s">
        <v>1074</v>
      </c>
      <c r="J233" s="292">
        <v>544</v>
      </c>
      <c r="K233" s="266">
        <v>-1</v>
      </c>
      <c r="L233" s="266">
        <v>-1</v>
      </c>
      <c r="M233" s="266">
        <v>-1</v>
      </c>
      <c r="N233" s="238" t="b">
        <v>1</v>
      </c>
      <c r="O233" s="280">
        <v>0</v>
      </c>
      <c r="P233" s="302">
        <v>4</v>
      </c>
      <c r="Q233" s="280" t="s">
        <v>1063</v>
      </c>
      <c r="R233" s="302" t="b">
        <v>0</v>
      </c>
      <c r="S233" s="302">
        <v>0</v>
      </c>
      <c r="T233" s="280" t="b">
        <v>0</v>
      </c>
      <c r="U233" s="238" t="s">
        <v>521</v>
      </c>
    </row>
    <row r="234" spans="1:21" ht="16.5" customHeight="1" x14ac:dyDescent="0.3">
      <c r="A234" s="238" t="b">
        <v>1</v>
      </c>
      <c r="B234" s="281" t="s">
        <v>1326</v>
      </c>
      <c r="C234" s="280">
        <v>100406001</v>
      </c>
      <c r="D234" s="302">
        <v>175680105</v>
      </c>
      <c r="E234" s="281" t="s">
        <v>1167</v>
      </c>
      <c r="F234" s="302">
        <v>4</v>
      </c>
      <c r="G234" s="302">
        <v>0</v>
      </c>
      <c r="H234" s="302">
        <v>8</v>
      </c>
      <c r="I234" s="238" t="s">
        <v>1074</v>
      </c>
      <c r="J234" s="292">
        <v>545</v>
      </c>
      <c r="K234" s="266">
        <v>-1</v>
      </c>
      <c r="L234" s="266">
        <v>-1</v>
      </c>
      <c r="M234" s="266">
        <v>-1</v>
      </c>
      <c r="N234" s="238" t="b">
        <v>1</v>
      </c>
      <c r="O234" s="280">
        <v>0</v>
      </c>
      <c r="P234" s="302">
        <v>5</v>
      </c>
      <c r="Q234" s="280" t="s">
        <v>1063</v>
      </c>
      <c r="R234" s="302" t="b">
        <v>0</v>
      </c>
      <c r="S234" s="302">
        <v>0</v>
      </c>
      <c r="T234" s="280" t="b">
        <v>0</v>
      </c>
      <c r="U234" s="238" t="s">
        <v>521</v>
      </c>
    </row>
    <row r="235" spans="1:21" ht="16.5" customHeight="1" x14ac:dyDescent="0.3">
      <c r="A235" s="238" t="b">
        <v>1</v>
      </c>
      <c r="B235" s="247" t="s">
        <v>1327</v>
      </c>
      <c r="C235" s="236">
        <v>100506001</v>
      </c>
      <c r="D235" s="301">
        <v>175690101</v>
      </c>
      <c r="E235" s="247" t="s">
        <v>1144</v>
      </c>
      <c r="F235" s="301">
        <v>1.667</v>
      </c>
      <c r="G235" s="301">
        <v>0</v>
      </c>
      <c r="H235" s="301">
        <v>2</v>
      </c>
      <c r="I235" s="238" t="s">
        <v>1074</v>
      </c>
      <c r="J235" s="292">
        <v>546</v>
      </c>
      <c r="K235" s="266">
        <v>-1</v>
      </c>
      <c r="L235" s="266">
        <v>-1</v>
      </c>
      <c r="M235" s="266">
        <v>-1</v>
      </c>
      <c r="N235" s="238" t="b">
        <v>1</v>
      </c>
      <c r="O235" s="236">
        <v>0</v>
      </c>
      <c r="P235" s="301">
        <v>1</v>
      </c>
      <c r="Q235" s="246" t="s">
        <v>1063</v>
      </c>
      <c r="R235" s="301" t="b">
        <v>0</v>
      </c>
      <c r="S235" s="301">
        <v>0</v>
      </c>
      <c r="T235" s="246" t="b">
        <v>0</v>
      </c>
      <c r="U235" s="238" t="s">
        <v>521</v>
      </c>
    </row>
    <row r="236" spans="1:21" ht="16.5" customHeight="1" x14ac:dyDescent="0.3">
      <c r="A236" s="238" t="b">
        <v>1</v>
      </c>
      <c r="B236" s="247" t="s">
        <v>1328</v>
      </c>
      <c r="C236" s="236">
        <v>100506001</v>
      </c>
      <c r="D236" s="301">
        <v>175690102</v>
      </c>
      <c r="E236" s="247" t="s">
        <v>1163</v>
      </c>
      <c r="F236" s="301">
        <v>2.4329999999999998</v>
      </c>
      <c r="G236" s="301">
        <v>0</v>
      </c>
      <c r="H236" s="301">
        <v>2</v>
      </c>
      <c r="I236" s="238" t="s">
        <v>1074</v>
      </c>
      <c r="J236" s="292">
        <v>547</v>
      </c>
      <c r="K236" s="266">
        <v>-1</v>
      </c>
      <c r="L236" s="266">
        <v>-1</v>
      </c>
      <c r="M236" s="266">
        <v>-1</v>
      </c>
      <c r="N236" s="238" t="b">
        <v>1</v>
      </c>
      <c r="O236" s="236">
        <v>0</v>
      </c>
      <c r="P236" s="301">
        <v>2</v>
      </c>
      <c r="Q236" s="246" t="s">
        <v>1063</v>
      </c>
      <c r="R236" s="301" t="b">
        <v>0</v>
      </c>
      <c r="S236" s="301">
        <v>0</v>
      </c>
      <c r="T236" s="246" t="b">
        <v>0</v>
      </c>
      <c r="U236" s="238" t="s">
        <v>521</v>
      </c>
    </row>
    <row r="237" spans="1:21" ht="16.5" customHeight="1" x14ac:dyDescent="0.3">
      <c r="A237" s="238" t="b">
        <v>1</v>
      </c>
      <c r="B237" s="247" t="s">
        <v>1329</v>
      </c>
      <c r="C237" s="236">
        <v>100506001</v>
      </c>
      <c r="D237" s="301">
        <v>175690104</v>
      </c>
      <c r="E237" s="247" t="s">
        <v>1160</v>
      </c>
      <c r="F237" s="301">
        <v>5.4669999999999996</v>
      </c>
      <c r="G237" s="301">
        <v>0</v>
      </c>
      <c r="H237" s="301">
        <v>8</v>
      </c>
      <c r="I237" s="238" t="s">
        <v>1074</v>
      </c>
      <c r="J237" s="301">
        <v>175690104</v>
      </c>
      <c r="K237" s="266">
        <v>-1</v>
      </c>
      <c r="L237" s="266">
        <v>-1</v>
      </c>
      <c r="M237" s="266">
        <v>-1</v>
      </c>
      <c r="N237" s="238" t="b">
        <v>1</v>
      </c>
      <c r="O237" s="236">
        <v>0</v>
      </c>
      <c r="P237" s="301">
        <v>4</v>
      </c>
      <c r="Q237" s="246" t="s">
        <v>1063</v>
      </c>
      <c r="R237" s="301" t="b">
        <v>0</v>
      </c>
      <c r="S237" s="301">
        <v>0</v>
      </c>
      <c r="T237" s="246" t="b">
        <v>0</v>
      </c>
      <c r="U237" s="238" t="s">
        <v>521</v>
      </c>
    </row>
    <row r="238" spans="1:21" ht="16.5" customHeight="1" x14ac:dyDescent="0.3">
      <c r="A238" s="238" t="b">
        <v>1</v>
      </c>
      <c r="B238" s="247" t="s">
        <v>1330</v>
      </c>
      <c r="C238" s="236">
        <v>100506001</v>
      </c>
      <c r="D238" s="301">
        <v>175690105</v>
      </c>
      <c r="E238" s="247" t="s">
        <v>1167</v>
      </c>
      <c r="F238" s="301">
        <v>4.0670000000000002</v>
      </c>
      <c r="G238" s="301">
        <v>0</v>
      </c>
      <c r="H238" s="301">
        <v>6</v>
      </c>
      <c r="I238" s="238" t="s">
        <v>1074</v>
      </c>
      <c r="J238" s="301">
        <v>175690105</v>
      </c>
      <c r="K238" s="266">
        <v>-1</v>
      </c>
      <c r="L238" s="266">
        <v>-1</v>
      </c>
      <c r="M238" s="266">
        <v>-1</v>
      </c>
      <c r="N238" s="238" t="b">
        <v>1</v>
      </c>
      <c r="O238" s="236">
        <v>0</v>
      </c>
      <c r="P238" s="301">
        <v>5</v>
      </c>
      <c r="Q238" s="246" t="s">
        <v>1063</v>
      </c>
      <c r="R238" s="301" t="b">
        <v>0</v>
      </c>
      <c r="S238" s="301">
        <v>0</v>
      </c>
      <c r="T238" s="246" t="b">
        <v>0</v>
      </c>
      <c r="U238" s="238" t="s">
        <v>521</v>
      </c>
    </row>
    <row r="239" spans="1:21" ht="16.5" customHeight="1" x14ac:dyDescent="0.3">
      <c r="A239" s="238" t="b">
        <v>1</v>
      </c>
      <c r="B239" s="284" t="s">
        <v>1331</v>
      </c>
      <c r="C239" s="283">
        <v>100207001</v>
      </c>
      <c r="D239" s="303">
        <v>175700101</v>
      </c>
      <c r="E239" s="284" t="s">
        <v>1144</v>
      </c>
      <c r="F239" s="303">
        <v>1.167</v>
      </c>
      <c r="G239" s="303">
        <v>0</v>
      </c>
      <c r="H239" s="303">
        <v>2.5</v>
      </c>
      <c r="I239" s="238" t="s">
        <v>1074</v>
      </c>
      <c r="J239" s="292">
        <v>548</v>
      </c>
      <c r="K239" s="266">
        <v>-1</v>
      </c>
      <c r="L239" s="266">
        <v>-1</v>
      </c>
      <c r="M239" s="266">
        <v>-1</v>
      </c>
      <c r="N239" s="238" t="b">
        <v>1</v>
      </c>
      <c r="O239" s="283">
        <v>0</v>
      </c>
      <c r="P239" s="303">
        <v>1</v>
      </c>
      <c r="Q239" s="303" t="s">
        <v>1063</v>
      </c>
      <c r="R239" s="303" t="b">
        <v>0</v>
      </c>
      <c r="S239" s="303">
        <v>0</v>
      </c>
      <c r="T239" s="283" t="b">
        <v>0</v>
      </c>
      <c r="U239" s="238" t="s">
        <v>521</v>
      </c>
    </row>
    <row r="240" spans="1:21" ht="16.5" customHeight="1" x14ac:dyDescent="0.3">
      <c r="A240" s="238" t="b">
        <v>1</v>
      </c>
      <c r="B240" s="284" t="s">
        <v>1332</v>
      </c>
      <c r="C240" s="283">
        <v>100207001</v>
      </c>
      <c r="D240" s="303">
        <v>175700102</v>
      </c>
      <c r="E240" s="284" t="s">
        <v>1163</v>
      </c>
      <c r="F240" s="303">
        <v>1.167</v>
      </c>
      <c r="G240" s="303">
        <v>0</v>
      </c>
      <c r="H240" s="303">
        <v>2.5</v>
      </c>
      <c r="I240" s="238" t="s">
        <v>1074</v>
      </c>
      <c r="J240" s="292">
        <v>549</v>
      </c>
      <c r="K240" s="266">
        <v>-1</v>
      </c>
      <c r="L240" s="266">
        <v>-1</v>
      </c>
      <c r="M240" s="266">
        <v>-1</v>
      </c>
      <c r="N240" s="238" t="b">
        <v>1</v>
      </c>
      <c r="O240" s="283">
        <v>0</v>
      </c>
      <c r="P240" s="303">
        <v>2</v>
      </c>
      <c r="Q240" s="303" t="s">
        <v>1063</v>
      </c>
      <c r="R240" s="303" t="b">
        <v>0</v>
      </c>
      <c r="S240" s="303">
        <v>0</v>
      </c>
      <c r="T240" s="283" t="b">
        <v>0</v>
      </c>
      <c r="U240" s="238" t="s">
        <v>521</v>
      </c>
    </row>
    <row r="241" spans="1:21" ht="16.5" customHeight="1" x14ac:dyDescent="0.3">
      <c r="A241" s="238" t="b">
        <v>1</v>
      </c>
      <c r="B241" s="281" t="s">
        <v>1333</v>
      </c>
      <c r="C241" s="280">
        <v>100207002</v>
      </c>
      <c r="D241" s="302">
        <v>175700201</v>
      </c>
      <c r="E241" s="281" t="s">
        <v>1144</v>
      </c>
      <c r="F241" s="302">
        <v>1</v>
      </c>
      <c r="G241" s="302">
        <v>0</v>
      </c>
      <c r="H241" s="302">
        <v>5</v>
      </c>
      <c r="I241" s="238" t="s">
        <v>1074</v>
      </c>
      <c r="J241" s="292">
        <v>550</v>
      </c>
      <c r="K241" s="266">
        <v>-1</v>
      </c>
      <c r="L241" s="266">
        <v>-1</v>
      </c>
      <c r="M241" s="266">
        <v>-1</v>
      </c>
      <c r="N241" s="238" t="b">
        <v>1</v>
      </c>
      <c r="O241" s="280">
        <v>0</v>
      </c>
      <c r="P241" s="302">
        <v>1</v>
      </c>
      <c r="Q241" s="280" t="s">
        <v>1063</v>
      </c>
      <c r="R241" s="302" t="b">
        <v>0</v>
      </c>
      <c r="S241" s="302">
        <v>0</v>
      </c>
      <c r="T241" s="280" t="b">
        <v>0</v>
      </c>
      <c r="U241" s="238" t="s">
        <v>521</v>
      </c>
    </row>
    <row r="242" spans="1:21" ht="16.5" customHeight="1" x14ac:dyDescent="0.3">
      <c r="A242" s="238" t="b">
        <v>1</v>
      </c>
      <c r="B242" s="281" t="s">
        <v>1334</v>
      </c>
      <c r="C242" s="280">
        <v>100207002</v>
      </c>
      <c r="D242" s="302">
        <v>175700202</v>
      </c>
      <c r="E242" s="281" t="s">
        <v>1163</v>
      </c>
      <c r="F242" s="302">
        <v>1</v>
      </c>
      <c r="G242" s="302">
        <v>0</v>
      </c>
      <c r="H242" s="302">
        <v>5</v>
      </c>
      <c r="I242" s="238" t="s">
        <v>1074</v>
      </c>
      <c r="J242" s="292">
        <v>551</v>
      </c>
      <c r="K242" s="266">
        <v>-1</v>
      </c>
      <c r="L242" s="266">
        <v>-1</v>
      </c>
      <c r="M242" s="266">
        <v>-1</v>
      </c>
      <c r="N242" s="238" t="b">
        <v>1</v>
      </c>
      <c r="O242" s="280">
        <v>0</v>
      </c>
      <c r="P242" s="302">
        <v>2</v>
      </c>
      <c r="Q242" s="280" t="s">
        <v>1063</v>
      </c>
      <c r="R242" s="302" t="b">
        <v>0</v>
      </c>
      <c r="S242" s="302">
        <v>0</v>
      </c>
      <c r="T242" s="280" t="b">
        <v>0</v>
      </c>
      <c r="U242" s="238" t="s">
        <v>521</v>
      </c>
    </row>
    <row r="243" spans="1:21" ht="16.5" customHeight="1" x14ac:dyDescent="0.3">
      <c r="A243" s="238" t="b">
        <v>1</v>
      </c>
      <c r="B243" s="284" t="s">
        <v>1335</v>
      </c>
      <c r="C243" s="283">
        <v>100207003</v>
      </c>
      <c r="D243" s="303">
        <v>175700301</v>
      </c>
      <c r="E243" s="284" t="s">
        <v>1144</v>
      </c>
      <c r="F243" s="303">
        <v>1.0329999999999999</v>
      </c>
      <c r="G243" s="303">
        <v>0</v>
      </c>
      <c r="H243" s="303">
        <v>2</v>
      </c>
      <c r="I243" s="238" t="s">
        <v>1074</v>
      </c>
      <c r="J243" s="292">
        <v>552</v>
      </c>
      <c r="K243" s="266">
        <v>-1</v>
      </c>
      <c r="L243" s="266">
        <v>-1</v>
      </c>
      <c r="M243" s="266">
        <v>-1</v>
      </c>
      <c r="N243" s="238" t="b">
        <v>1</v>
      </c>
      <c r="O243" s="283">
        <v>0</v>
      </c>
      <c r="P243" s="303">
        <v>1</v>
      </c>
      <c r="Q243" s="303" t="s">
        <v>1063</v>
      </c>
      <c r="R243" s="303" t="b">
        <v>0</v>
      </c>
      <c r="S243" s="303">
        <v>0</v>
      </c>
      <c r="T243" s="283" t="b">
        <v>0</v>
      </c>
      <c r="U243" s="238" t="s">
        <v>521</v>
      </c>
    </row>
    <row r="244" spans="1:21" ht="16.5" customHeight="1" x14ac:dyDescent="0.3">
      <c r="A244" s="238" t="b">
        <v>1</v>
      </c>
      <c r="B244" s="284" t="s">
        <v>1336</v>
      </c>
      <c r="C244" s="283">
        <v>100207003</v>
      </c>
      <c r="D244" s="303">
        <v>175700302</v>
      </c>
      <c r="E244" s="284" t="s">
        <v>1163</v>
      </c>
      <c r="F244" s="303">
        <v>1.0329999999999999</v>
      </c>
      <c r="G244" s="303">
        <v>0</v>
      </c>
      <c r="H244" s="303">
        <v>2</v>
      </c>
      <c r="I244" s="238" t="s">
        <v>1074</v>
      </c>
      <c r="J244" s="292">
        <v>553</v>
      </c>
      <c r="K244" s="266">
        <v>-1</v>
      </c>
      <c r="L244" s="266">
        <v>-1</v>
      </c>
      <c r="M244" s="266">
        <v>-1</v>
      </c>
      <c r="N244" s="238" t="b">
        <v>1</v>
      </c>
      <c r="O244" s="283">
        <v>0</v>
      </c>
      <c r="P244" s="303">
        <v>2</v>
      </c>
      <c r="Q244" s="303" t="s">
        <v>1063</v>
      </c>
      <c r="R244" s="303" t="b">
        <v>0</v>
      </c>
      <c r="S244" s="303">
        <v>0</v>
      </c>
      <c r="T244" s="283" t="b">
        <v>0</v>
      </c>
      <c r="U244" s="238" t="s">
        <v>521</v>
      </c>
    </row>
    <row r="245" spans="1:21" ht="16.5" customHeight="1" x14ac:dyDescent="0.3">
      <c r="A245" s="238" t="b">
        <v>1</v>
      </c>
      <c r="B245" s="281" t="s">
        <v>1337</v>
      </c>
      <c r="C245" s="280">
        <v>100207004</v>
      </c>
      <c r="D245" s="302">
        <v>175700401</v>
      </c>
      <c r="E245" s="281" t="s">
        <v>1144</v>
      </c>
      <c r="F245" s="302">
        <v>1.5</v>
      </c>
      <c r="G245" s="302">
        <v>0</v>
      </c>
      <c r="H245" s="302">
        <v>5</v>
      </c>
      <c r="I245" s="238" t="s">
        <v>1074</v>
      </c>
      <c r="J245" s="292">
        <v>554</v>
      </c>
      <c r="K245" s="266">
        <v>-1</v>
      </c>
      <c r="L245" s="266">
        <v>-1</v>
      </c>
      <c r="M245" s="266">
        <v>-1</v>
      </c>
      <c r="N245" s="238" t="b">
        <v>1</v>
      </c>
      <c r="O245" s="280">
        <v>0</v>
      </c>
      <c r="P245" s="302">
        <v>1</v>
      </c>
      <c r="Q245" s="280" t="s">
        <v>1063</v>
      </c>
      <c r="R245" s="302" t="b">
        <v>0</v>
      </c>
      <c r="S245" s="302">
        <v>0</v>
      </c>
      <c r="T245" s="280" t="b">
        <v>0</v>
      </c>
      <c r="U245" s="238" t="s">
        <v>521</v>
      </c>
    </row>
    <row r="246" spans="1:21" ht="16.5" customHeight="1" x14ac:dyDescent="0.3">
      <c r="A246" s="238" t="b">
        <v>1</v>
      </c>
      <c r="B246" s="281" t="s">
        <v>1338</v>
      </c>
      <c r="C246" s="280">
        <v>100207004</v>
      </c>
      <c r="D246" s="302">
        <v>175700402</v>
      </c>
      <c r="E246" s="281" t="s">
        <v>1163</v>
      </c>
      <c r="F246" s="302">
        <v>1.333</v>
      </c>
      <c r="G246" s="302">
        <v>0</v>
      </c>
      <c r="H246" s="302">
        <v>5</v>
      </c>
      <c r="I246" s="238" t="s">
        <v>1074</v>
      </c>
      <c r="J246" s="292">
        <v>555</v>
      </c>
      <c r="K246" s="266">
        <v>-1</v>
      </c>
      <c r="L246" s="266">
        <v>-1</v>
      </c>
      <c r="M246" s="266">
        <v>-1</v>
      </c>
      <c r="N246" s="238" t="b">
        <v>1</v>
      </c>
      <c r="O246" s="280">
        <v>0</v>
      </c>
      <c r="P246" s="302">
        <v>2</v>
      </c>
      <c r="Q246" s="280" t="s">
        <v>1063</v>
      </c>
      <c r="R246" s="302" t="b">
        <v>0</v>
      </c>
      <c r="S246" s="302">
        <v>0</v>
      </c>
      <c r="T246" s="280" t="b">
        <v>0</v>
      </c>
      <c r="U246" s="238" t="s">
        <v>521</v>
      </c>
    </row>
    <row r="247" spans="1:21" ht="16.5" customHeight="1" x14ac:dyDescent="0.3">
      <c r="A247" s="238" t="b">
        <v>1</v>
      </c>
      <c r="B247" s="284" t="s">
        <v>1339</v>
      </c>
      <c r="C247" s="283">
        <v>100207005</v>
      </c>
      <c r="D247" s="303">
        <v>175700501</v>
      </c>
      <c r="E247" s="284" t="s">
        <v>1144</v>
      </c>
      <c r="F247" s="303">
        <v>1.167</v>
      </c>
      <c r="G247" s="303">
        <v>0</v>
      </c>
      <c r="H247" s="303">
        <v>3</v>
      </c>
      <c r="I247" s="238" t="s">
        <v>1074</v>
      </c>
      <c r="J247" s="292">
        <v>556</v>
      </c>
      <c r="K247" s="266">
        <v>-1</v>
      </c>
      <c r="L247" s="266">
        <v>-1</v>
      </c>
      <c r="M247" s="266">
        <v>-1</v>
      </c>
      <c r="N247" s="238" t="b">
        <v>1</v>
      </c>
      <c r="O247" s="283">
        <v>0</v>
      </c>
      <c r="P247" s="303">
        <v>1</v>
      </c>
      <c r="Q247" s="303" t="s">
        <v>1063</v>
      </c>
      <c r="R247" s="303" t="b">
        <v>0</v>
      </c>
      <c r="S247" s="303">
        <v>0</v>
      </c>
      <c r="T247" s="283" t="b">
        <v>0</v>
      </c>
      <c r="U247" s="238" t="s">
        <v>521</v>
      </c>
    </row>
    <row r="248" spans="1:21" ht="16.5" customHeight="1" x14ac:dyDescent="0.3">
      <c r="A248" s="238" t="b">
        <v>1</v>
      </c>
      <c r="B248" s="284" t="s">
        <v>1340</v>
      </c>
      <c r="C248" s="283">
        <v>100207005</v>
      </c>
      <c r="D248" s="303">
        <v>175700502</v>
      </c>
      <c r="E248" s="284" t="s">
        <v>1163</v>
      </c>
      <c r="F248" s="303">
        <v>1.167</v>
      </c>
      <c r="G248" s="303">
        <v>0</v>
      </c>
      <c r="H248" s="303">
        <v>3</v>
      </c>
      <c r="I248" s="238" t="s">
        <v>1074</v>
      </c>
      <c r="J248" s="292">
        <v>557</v>
      </c>
      <c r="K248" s="266">
        <v>-1</v>
      </c>
      <c r="L248" s="266">
        <v>-1</v>
      </c>
      <c r="M248" s="266">
        <v>-1</v>
      </c>
      <c r="N248" s="238" t="b">
        <v>1</v>
      </c>
      <c r="O248" s="283">
        <v>0</v>
      </c>
      <c r="P248" s="303">
        <v>2</v>
      </c>
      <c r="Q248" s="303" t="s">
        <v>1063</v>
      </c>
      <c r="R248" s="303" t="b">
        <v>0</v>
      </c>
      <c r="S248" s="303">
        <v>0</v>
      </c>
      <c r="T248" s="283" t="b">
        <v>0</v>
      </c>
      <c r="U248" s="238" t="s">
        <v>521</v>
      </c>
    </row>
    <row r="249" spans="1:21" ht="16.5" customHeight="1" x14ac:dyDescent="0.3">
      <c r="A249" s="238" t="b">
        <v>1</v>
      </c>
      <c r="B249" s="284" t="s">
        <v>1341</v>
      </c>
      <c r="C249" s="283">
        <v>100207005</v>
      </c>
      <c r="D249" s="303">
        <v>175700503</v>
      </c>
      <c r="E249" s="284" t="s">
        <v>1152</v>
      </c>
      <c r="F249" s="303">
        <v>3.1669999999999998</v>
      </c>
      <c r="G249" s="303">
        <v>0</v>
      </c>
      <c r="H249" s="303">
        <v>8</v>
      </c>
      <c r="I249" s="238" t="s">
        <v>1074</v>
      </c>
      <c r="J249" s="303">
        <v>175700503</v>
      </c>
      <c r="K249" s="266">
        <v>-1</v>
      </c>
      <c r="L249" s="266">
        <v>-1</v>
      </c>
      <c r="M249" s="266">
        <v>-1</v>
      </c>
      <c r="N249" s="238" t="b">
        <v>1</v>
      </c>
      <c r="O249" s="283">
        <v>0</v>
      </c>
      <c r="P249" s="303">
        <v>3</v>
      </c>
      <c r="Q249" s="303" t="s">
        <v>1063</v>
      </c>
      <c r="R249" s="303" t="b">
        <v>0</v>
      </c>
      <c r="S249" s="303">
        <v>0</v>
      </c>
      <c r="T249" s="283" t="b">
        <v>0</v>
      </c>
      <c r="U249" s="238" t="s">
        <v>521</v>
      </c>
    </row>
    <row r="250" spans="1:21" s="279" customFormat="1" ht="16.5" customHeight="1" x14ac:dyDescent="0.3">
      <c r="A250" s="238" t="b">
        <v>1</v>
      </c>
      <c r="B250" s="278" t="s">
        <v>1342</v>
      </c>
      <c r="C250" s="277">
        <v>100307001</v>
      </c>
      <c r="D250" s="304">
        <v>175750101</v>
      </c>
      <c r="E250" s="278" t="s">
        <v>1144</v>
      </c>
      <c r="F250" s="304">
        <v>1.167</v>
      </c>
      <c r="G250" s="304">
        <v>0</v>
      </c>
      <c r="H250" s="304">
        <v>2.5</v>
      </c>
      <c r="I250" s="238" t="s">
        <v>1074</v>
      </c>
      <c r="J250" s="304">
        <v>175750101</v>
      </c>
      <c r="K250" s="304">
        <v>-1</v>
      </c>
      <c r="L250" s="304">
        <v>-1</v>
      </c>
      <c r="M250" s="304">
        <v>-1</v>
      </c>
      <c r="N250" s="277" t="b">
        <v>1</v>
      </c>
      <c r="O250" s="277">
        <v>0</v>
      </c>
      <c r="P250" s="304">
        <v>1</v>
      </c>
      <c r="Q250" s="304" t="s">
        <v>1063</v>
      </c>
      <c r="R250" s="304" t="b">
        <v>0</v>
      </c>
      <c r="S250" s="304">
        <v>0</v>
      </c>
      <c r="T250" s="277" t="b">
        <v>0</v>
      </c>
      <c r="U250" s="238" t="s">
        <v>521</v>
      </c>
    </row>
    <row r="251" spans="1:21" s="279" customFormat="1" ht="16.5" customHeight="1" x14ac:dyDescent="0.3">
      <c r="A251" s="238" t="b">
        <v>1</v>
      </c>
      <c r="B251" s="278" t="s">
        <v>1343</v>
      </c>
      <c r="C251" s="277">
        <v>100307001</v>
      </c>
      <c r="D251" s="304">
        <v>175750102</v>
      </c>
      <c r="E251" s="278" t="s">
        <v>1163</v>
      </c>
      <c r="F251" s="304">
        <v>1.167</v>
      </c>
      <c r="G251" s="304">
        <v>0</v>
      </c>
      <c r="H251" s="304">
        <v>2.5</v>
      </c>
      <c r="I251" s="238" t="s">
        <v>1074</v>
      </c>
      <c r="J251" s="304">
        <v>175750102</v>
      </c>
      <c r="K251" s="304">
        <v>-1</v>
      </c>
      <c r="L251" s="304">
        <v>-1</v>
      </c>
      <c r="M251" s="304">
        <v>-1</v>
      </c>
      <c r="N251" s="277" t="b">
        <v>1</v>
      </c>
      <c r="O251" s="277">
        <v>0</v>
      </c>
      <c r="P251" s="304">
        <v>2</v>
      </c>
      <c r="Q251" s="304" t="s">
        <v>1063</v>
      </c>
      <c r="R251" s="304" t="b">
        <v>0</v>
      </c>
      <c r="S251" s="304">
        <v>0</v>
      </c>
      <c r="T251" s="277" t="b">
        <v>0</v>
      </c>
      <c r="U251" s="238" t="s">
        <v>521</v>
      </c>
    </row>
    <row r="252" spans="1:21" s="279" customFormat="1" ht="16.5" customHeight="1" x14ac:dyDescent="0.3">
      <c r="A252" s="238" t="b">
        <v>1</v>
      </c>
      <c r="B252" s="278" t="s">
        <v>1344</v>
      </c>
      <c r="C252" s="277">
        <v>100307001</v>
      </c>
      <c r="D252" s="304">
        <v>175750103</v>
      </c>
      <c r="E252" s="278" t="s">
        <v>1152</v>
      </c>
      <c r="F252" s="304">
        <v>1.167</v>
      </c>
      <c r="G252" s="304">
        <v>0</v>
      </c>
      <c r="H252" s="304">
        <v>6</v>
      </c>
      <c r="I252" s="238" t="s">
        <v>1074</v>
      </c>
      <c r="J252" s="304">
        <v>175750103</v>
      </c>
      <c r="K252" s="304">
        <v>-1</v>
      </c>
      <c r="L252" s="304">
        <v>-1</v>
      </c>
      <c r="M252" s="304">
        <v>-1</v>
      </c>
      <c r="N252" s="277" t="b">
        <v>1</v>
      </c>
      <c r="O252" s="277">
        <v>0</v>
      </c>
      <c r="P252" s="304">
        <v>3</v>
      </c>
      <c r="Q252" s="304" t="s">
        <v>1063</v>
      </c>
      <c r="R252" s="304" t="b">
        <v>0</v>
      </c>
      <c r="S252" s="304">
        <v>0</v>
      </c>
      <c r="T252" s="277" t="b">
        <v>0</v>
      </c>
      <c r="U252" s="238" t="s">
        <v>521</v>
      </c>
    </row>
    <row r="253" spans="1:21" s="279" customFormat="1" ht="16.5" customHeight="1" x14ac:dyDescent="0.3">
      <c r="A253" s="238" t="b">
        <v>1</v>
      </c>
      <c r="B253" s="278" t="s">
        <v>1345</v>
      </c>
      <c r="C253" s="277">
        <v>100307002</v>
      </c>
      <c r="D253" s="304">
        <v>175750201</v>
      </c>
      <c r="E253" s="278" t="s">
        <v>1144</v>
      </c>
      <c r="F253" s="304">
        <v>1</v>
      </c>
      <c r="G253" s="304">
        <v>0</v>
      </c>
      <c r="H253" s="304">
        <v>5</v>
      </c>
      <c r="I253" s="238" t="s">
        <v>1074</v>
      </c>
      <c r="J253" s="304">
        <v>175750201</v>
      </c>
      <c r="K253" s="304">
        <v>-1</v>
      </c>
      <c r="L253" s="304">
        <v>-1</v>
      </c>
      <c r="M253" s="304">
        <v>-1</v>
      </c>
      <c r="N253" s="277" t="b">
        <v>1</v>
      </c>
      <c r="O253" s="277">
        <v>0</v>
      </c>
      <c r="P253" s="304">
        <v>1</v>
      </c>
      <c r="Q253" s="277" t="s">
        <v>1063</v>
      </c>
      <c r="R253" s="304" t="b">
        <v>0</v>
      </c>
      <c r="S253" s="304">
        <v>0</v>
      </c>
      <c r="T253" s="277" t="b">
        <v>0</v>
      </c>
      <c r="U253" s="238" t="s">
        <v>521</v>
      </c>
    </row>
    <row r="254" spans="1:21" s="279" customFormat="1" ht="16.5" customHeight="1" x14ac:dyDescent="0.3">
      <c r="A254" s="238" t="b">
        <v>1</v>
      </c>
      <c r="B254" s="278" t="s">
        <v>1346</v>
      </c>
      <c r="C254" s="277">
        <v>100307002</v>
      </c>
      <c r="D254" s="304">
        <v>175750202</v>
      </c>
      <c r="E254" s="278" t="s">
        <v>1163</v>
      </c>
      <c r="F254" s="304">
        <v>1</v>
      </c>
      <c r="G254" s="304">
        <v>0</v>
      </c>
      <c r="H254" s="304">
        <v>5</v>
      </c>
      <c r="I254" s="238" t="s">
        <v>1074</v>
      </c>
      <c r="J254" s="304">
        <v>175750202</v>
      </c>
      <c r="K254" s="304">
        <v>-1</v>
      </c>
      <c r="L254" s="304">
        <v>-1</v>
      </c>
      <c r="M254" s="304">
        <v>-1</v>
      </c>
      <c r="N254" s="277" t="b">
        <v>1</v>
      </c>
      <c r="O254" s="277">
        <v>0</v>
      </c>
      <c r="P254" s="304">
        <v>2</v>
      </c>
      <c r="Q254" s="277" t="s">
        <v>1063</v>
      </c>
      <c r="R254" s="304" t="b">
        <v>0</v>
      </c>
      <c r="S254" s="304">
        <v>0</v>
      </c>
      <c r="T254" s="277" t="b">
        <v>0</v>
      </c>
      <c r="U254" s="238" t="s">
        <v>521</v>
      </c>
    </row>
    <row r="255" spans="1:21" s="279" customFormat="1" ht="16.5" customHeight="1" x14ac:dyDescent="0.3">
      <c r="A255" s="238" t="b">
        <v>1</v>
      </c>
      <c r="B255" s="278" t="s">
        <v>1347</v>
      </c>
      <c r="C255" s="277">
        <v>100307002</v>
      </c>
      <c r="D255" s="304">
        <v>175750203</v>
      </c>
      <c r="E255" s="278" t="s">
        <v>1152</v>
      </c>
      <c r="F255" s="304">
        <v>1</v>
      </c>
      <c r="G255" s="304">
        <v>0</v>
      </c>
      <c r="H255" s="304">
        <v>5</v>
      </c>
      <c r="I255" s="238" t="s">
        <v>1074</v>
      </c>
      <c r="J255" s="304">
        <v>175750203</v>
      </c>
      <c r="K255" s="304">
        <v>-1</v>
      </c>
      <c r="L255" s="304">
        <v>-1</v>
      </c>
      <c r="M255" s="304">
        <v>-1</v>
      </c>
      <c r="N255" s="277" t="b">
        <v>1</v>
      </c>
      <c r="O255" s="277">
        <v>0</v>
      </c>
      <c r="P255" s="304">
        <v>3</v>
      </c>
      <c r="Q255" s="277" t="s">
        <v>1063</v>
      </c>
      <c r="R255" s="304" t="b">
        <v>0</v>
      </c>
      <c r="S255" s="304">
        <v>0</v>
      </c>
      <c r="T255" s="277" t="b">
        <v>0</v>
      </c>
      <c r="U255" s="238" t="s">
        <v>521</v>
      </c>
    </row>
    <row r="256" spans="1:21" s="279" customFormat="1" ht="16.5" customHeight="1" x14ac:dyDescent="0.3">
      <c r="A256" s="238" t="b">
        <v>1</v>
      </c>
      <c r="B256" s="278" t="s">
        <v>1348</v>
      </c>
      <c r="C256" s="277">
        <v>100307003</v>
      </c>
      <c r="D256" s="304">
        <v>175750301</v>
      </c>
      <c r="E256" s="278" t="s">
        <v>1144</v>
      </c>
      <c r="F256" s="304">
        <v>1.0329999999999999</v>
      </c>
      <c r="G256" s="304">
        <v>0</v>
      </c>
      <c r="H256" s="304">
        <v>2</v>
      </c>
      <c r="I256" s="238" t="s">
        <v>1074</v>
      </c>
      <c r="J256" s="304">
        <v>175750301</v>
      </c>
      <c r="K256" s="304">
        <v>-1</v>
      </c>
      <c r="L256" s="304">
        <v>-1</v>
      </c>
      <c r="M256" s="304">
        <v>-1</v>
      </c>
      <c r="N256" s="277" t="b">
        <v>1</v>
      </c>
      <c r="O256" s="277">
        <v>0</v>
      </c>
      <c r="P256" s="304">
        <v>1</v>
      </c>
      <c r="Q256" s="304" t="s">
        <v>1063</v>
      </c>
      <c r="R256" s="304" t="b">
        <v>0</v>
      </c>
      <c r="S256" s="304">
        <v>0</v>
      </c>
      <c r="T256" s="277" t="b">
        <v>0</v>
      </c>
      <c r="U256" s="238" t="s">
        <v>521</v>
      </c>
    </row>
    <row r="257" spans="1:21" s="279" customFormat="1" ht="16.5" customHeight="1" x14ac:dyDescent="0.3">
      <c r="A257" s="238" t="b">
        <v>1</v>
      </c>
      <c r="B257" s="278" t="s">
        <v>1349</v>
      </c>
      <c r="C257" s="277">
        <v>100307003</v>
      </c>
      <c r="D257" s="304">
        <v>175750302</v>
      </c>
      <c r="E257" s="278" t="s">
        <v>1163</v>
      </c>
      <c r="F257" s="304">
        <v>1.0329999999999999</v>
      </c>
      <c r="G257" s="304">
        <v>0</v>
      </c>
      <c r="H257" s="304">
        <v>2</v>
      </c>
      <c r="I257" s="238" t="s">
        <v>1074</v>
      </c>
      <c r="J257" s="304">
        <v>175750302</v>
      </c>
      <c r="K257" s="304">
        <v>-1</v>
      </c>
      <c r="L257" s="304">
        <v>-1</v>
      </c>
      <c r="M257" s="304">
        <v>-1</v>
      </c>
      <c r="N257" s="277" t="b">
        <v>1</v>
      </c>
      <c r="O257" s="277">
        <v>0</v>
      </c>
      <c r="P257" s="304">
        <v>2</v>
      </c>
      <c r="Q257" s="304" t="s">
        <v>1063</v>
      </c>
      <c r="R257" s="304" t="b">
        <v>0</v>
      </c>
      <c r="S257" s="304">
        <v>0</v>
      </c>
      <c r="T257" s="277" t="b">
        <v>0</v>
      </c>
      <c r="U257" s="238" t="s">
        <v>521</v>
      </c>
    </row>
    <row r="258" spans="1:21" s="279" customFormat="1" ht="16.5" customHeight="1" x14ac:dyDescent="0.3">
      <c r="A258" s="238" t="b">
        <v>1</v>
      </c>
      <c r="B258" s="278" t="s">
        <v>1350</v>
      </c>
      <c r="C258" s="277">
        <v>100307003</v>
      </c>
      <c r="D258" s="304">
        <v>175750303</v>
      </c>
      <c r="E258" s="278" t="s">
        <v>1152</v>
      </c>
      <c r="F258" s="304">
        <v>1.0329999999999999</v>
      </c>
      <c r="G258" s="304">
        <v>0</v>
      </c>
      <c r="H258" s="304">
        <v>5</v>
      </c>
      <c r="I258" s="238" t="s">
        <v>1074</v>
      </c>
      <c r="J258" s="304">
        <v>175750303</v>
      </c>
      <c r="K258" s="304">
        <v>-1</v>
      </c>
      <c r="L258" s="304">
        <v>-1</v>
      </c>
      <c r="M258" s="304">
        <v>-1</v>
      </c>
      <c r="N258" s="277" t="b">
        <v>1</v>
      </c>
      <c r="O258" s="277">
        <v>0</v>
      </c>
      <c r="P258" s="304">
        <v>2</v>
      </c>
      <c r="Q258" s="304" t="s">
        <v>1063</v>
      </c>
      <c r="R258" s="304" t="b">
        <v>0</v>
      </c>
      <c r="S258" s="304">
        <v>0</v>
      </c>
      <c r="T258" s="277" t="b">
        <v>0</v>
      </c>
      <c r="U258" s="238" t="s">
        <v>521</v>
      </c>
    </row>
    <row r="259" spans="1:21" s="279" customFormat="1" ht="16.5" customHeight="1" x14ac:dyDescent="0.3">
      <c r="A259" s="238" t="b">
        <v>1</v>
      </c>
      <c r="B259" s="278" t="s">
        <v>1351</v>
      </c>
      <c r="C259" s="277">
        <v>100307004</v>
      </c>
      <c r="D259" s="304">
        <v>175750401</v>
      </c>
      <c r="E259" s="278" t="s">
        <v>1144</v>
      </c>
      <c r="F259" s="304">
        <v>1.5</v>
      </c>
      <c r="G259" s="304">
        <v>0</v>
      </c>
      <c r="H259" s="304">
        <v>5</v>
      </c>
      <c r="I259" s="238" t="s">
        <v>1074</v>
      </c>
      <c r="J259" s="304">
        <v>175750401</v>
      </c>
      <c r="K259" s="304">
        <v>-1</v>
      </c>
      <c r="L259" s="304">
        <v>-1</v>
      </c>
      <c r="M259" s="304">
        <v>-1</v>
      </c>
      <c r="N259" s="277" t="b">
        <v>1</v>
      </c>
      <c r="O259" s="277">
        <v>0</v>
      </c>
      <c r="P259" s="304">
        <v>1</v>
      </c>
      <c r="Q259" s="277" t="s">
        <v>1063</v>
      </c>
      <c r="R259" s="304" t="b">
        <v>0</v>
      </c>
      <c r="S259" s="304">
        <v>0</v>
      </c>
      <c r="T259" s="277" t="b">
        <v>0</v>
      </c>
      <c r="U259" s="238" t="s">
        <v>521</v>
      </c>
    </row>
    <row r="260" spans="1:21" s="279" customFormat="1" ht="16.5" customHeight="1" x14ac:dyDescent="0.3">
      <c r="A260" s="238" t="b">
        <v>1</v>
      </c>
      <c r="B260" s="278" t="s">
        <v>1352</v>
      </c>
      <c r="C260" s="277">
        <v>100307004</v>
      </c>
      <c r="D260" s="304">
        <v>175750402</v>
      </c>
      <c r="E260" s="278" t="s">
        <v>1163</v>
      </c>
      <c r="F260" s="304">
        <v>1.333</v>
      </c>
      <c r="G260" s="304">
        <v>0</v>
      </c>
      <c r="H260" s="304">
        <v>5</v>
      </c>
      <c r="I260" s="238" t="s">
        <v>1074</v>
      </c>
      <c r="J260" s="304">
        <v>175750402</v>
      </c>
      <c r="K260" s="304">
        <v>-1</v>
      </c>
      <c r="L260" s="304">
        <v>-1</v>
      </c>
      <c r="M260" s="304">
        <v>-1</v>
      </c>
      <c r="N260" s="277" t="b">
        <v>1</v>
      </c>
      <c r="O260" s="277">
        <v>0</v>
      </c>
      <c r="P260" s="304">
        <v>2</v>
      </c>
      <c r="Q260" s="277" t="s">
        <v>1063</v>
      </c>
      <c r="R260" s="304" t="b">
        <v>0</v>
      </c>
      <c r="S260" s="304">
        <v>0</v>
      </c>
      <c r="T260" s="277" t="b">
        <v>0</v>
      </c>
      <c r="U260" s="238" t="s">
        <v>521</v>
      </c>
    </row>
    <row r="261" spans="1:21" s="279" customFormat="1" ht="16.5" customHeight="1" x14ac:dyDescent="0.3">
      <c r="A261" s="238" t="b">
        <v>1</v>
      </c>
      <c r="B261" s="278" t="s">
        <v>1353</v>
      </c>
      <c r="C261" s="277">
        <v>100307004</v>
      </c>
      <c r="D261" s="304">
        <v>175750403</v>
      </c>
      <c r="E261" s="278" t="s">
        <v>1152</v>
      </c>
      <c r="F261" s="304">
        <v>1.333</v>
      </c>
      <c r="G261" s="304">
        <v>0</v>
      </c>
      <c r="H261" s="304">
        <v>5</v>
      </c>
      <c r="I261" s="238" t="s">
        <v>1074</v>
      </c>
      <c r="J261" s="304">
        <v>175750403</v>
      </c>
      <c r="K261" s="304">
        <v>-1</v>
      </c>
      <c r="L261" s="304">
        <v>-1</v>
      </c>
      <c r="M261" s="304">
        <v>-1</v>
      </c>
      <c r="N261" s="277" t="b">
        <v>1</v>
      </c>
      <c r="O261" s="277">
        <v>0</v>
      </c>
      <c r="P261" s="304">
        <v>3</v>
      </c>
      <c r="Q261" s="277" t="s">
        <v>1063</v>
      </c>
      <c r="R261" s="304" t="b">
        <v>0</v>
      </c>
      <c r="S261" s="304">
        <v>0</v>
      </c>
      <c r="T261" s="277" t="b">
        <v>0</v>
      </c>
      <c r="U261" s="238" t="s">
        <v>521</v>
      </c>
    </row>
    <row r="262" spans="1:21" s="279" customFormat="1" ht="16.5" customHeight="1" x14ac:dyDescent="0.3">
      <c r="A262" s="238" t="b">
        <v>1</v>
      </c>
      <c r="B262" s="278" t="s">
        <v>1354</v>
      </c>
      <c r="C262" s="277">
        <v>100307005</v>
      </c>
      <c r="D262" s="304">
        <v>175750501</v>
      </c>
      <c r="E262" s="278" t="s">
        <v>1144</v>
      </c>
      <c r="F262" s="304">
        <v>1.167</v>
      </c>
      <c r="G262" s="304">
        <v>0</v>
      </c>
      <c r="H262" s="304">
        <v>3</v>
      </c>
      <c r="I262" s="238" t="s">
        <v>1074</v>
      </c>
      <c r="J262" s="304">
        <v>175750501</v>
      </c>
      <c r="K262" s="304">
        <v>-1</v>
      </c>
      <c r="L262" s="304">
        <v>-1</v>
      </c>
      <c r="M262" s="304">
        <v>-1</v>
      </c>
      <c r="N262" s="277" t="b">
        <v>1</v>
      </c>
      <c r="O262" s="277">
        <v>0</v>
      </c>
      <c r="P262" s="304">
        <v>1</v>
      </c>
      <c r="Q262" s="304" t="s">
        <v>1063</v>
      </c>
      <c r="R262" s="304" t="b">
        <v>0</v>
      </c>
      <c r="S262" s="304">
        <v>0</v>
      </c>
      <c r="T262" s="277" t="b">
        <v>0</v>
      </c>
      <c r="U262" s="238" t="s">
        <v>521</v>
      </c>
    </row>
    <row r="263" spans="1:21" s="279" customFormat="1" ht="16.5" customHeight="1" x14ac:dyDescent="0.3">
      <c r="A263" s="238" t="b">
        <v>1</v>
      </c>
      <c r="B263" s="278" t="s">
        <v>1355</v>
      </c>
      <c r="C263" s="277">
        <v>100307005</v>
      </c>
      <c r="D263" s="304">
        <v>175750502</v>
      </c>
      <c r="E263" s="278" t="s">
        <v>1163</v>
      </c>
      <c r="F263" s="304">
        <v>1.167</v>
      </c>
      <c r="G263" s="304">
        <v>0</v>
      </c>
      <c r="H263" s="304">
        <v>3</v>
      </c>
      <c r="I263" s="238" t="s">
        <v>1074</v>
      </c>
      <c r="J263" s="304">
        <v>175750502</v>
      </c>
      <c r="K263" s="304">
        <v>-1</v>
      </c>
      <c r="L263" s="304">
        <v>-1</v>
      </c>
      <c r="M263" s="304">
        <v>-1</v>
      </c>
      <c r="N263" s="277" t="b">
        <v>1</v>
      </c>
      <c r="O263" s="277">
        <v>0</v>
      </c>
      <c r="P263" s="304">
        <v>2</v>
      </c>
      <c r="Q263" s="304" t="s">
        <v>1063</v>
      </c>
      <c r="R263" s="304" t="b">
        <v>0</v>
      </c>
      <c r="S263" s="304">
        <v>0</v>
      </c>
      <c r="T263" s="277" t="b">
        <v>0</v>
      </c>
      <c r="U263" s="238" t="s">
        <v>521</v>
      </c>
    </row>
    <row r="264" spans="1:21" s="279" customFormat="1" ht="16.5" customHeight="1" x14ac:dyDescent="0.3">
      <c r="A264" s="238" t="b">
        <v>1</v>
      </c>
      <c r="B264" s="278" t="s">
        <v>1356</v>
      </c>
      <c r="C264" s="277">
        <v>100307005</v>
      </c>
      <c r="D264" s="304">
        <v>175750503</v>
      </c>
      <c r="E264" s="278" t="s">
        <v>1152</v>
      </c>
      <c r="F264" s="304">
        <v>3.1669999999999998</v>
      </c>
      <c r="G264" s="304">
        <v>0</v>
      </c>
      <c r="H264" s="304">
        <v>8</v>
      </c>
      <c r="I264" s="238" t="s">
        <v>1074</v>
      </c>
      <c r="J264" s="304">
        <v>175750503</v>
      </c>
      <c r="K264" s="304">
        <v>-1</v>
      </c>
      <c r="L264" s="304">
        <v>-1</v>
      </c>
      <c r="M264" s="304">
        <v>-1</v>
      </c>
      <c r="N264" s="277" t="b">
        <v>1</v>
      </c>
      <c r="O264" s="277">
        <v>0</v>
      </c>
      <c r="P264" s="304">
        <v>3</v>
      </c>
      <c r="Q264" s="304" t="s">
        <v>1063</v>
      </c>
      <c r="R264" s="304" t="b">
        <v>0</v>
      </c>
      <c r="S264" s="304">
        <v>0</v>
      </c>
      <c r="T264" s="277" t="b">
        <v>0</v>
      </c>
      <c r="U264" s="238" t="s">
        <v>521</v>
      </c>
    </row>
    <row r="265" spans="1:21" ht="16.5" customHeight="1" x14ac:dyDescent="0.3">
      <c r="A265" s="238" t="b">
        <v>1</v>
      </c>
      <c r="B265" s="281" t="s">
        <v>1357</v>
      </c>
      <c r="C265" s="280">
        <v>100407001</v>
      </c>
      <c r="D265" s="302">
        <v>175780101</v>
      </c>
      <c r="E265" s="281" t="s">
        <v>1144</v>
      </c>
      <c r="F265" s="302">
        <v>1.167</v>
      </c>
      <c r="G265" s="302">
        <v>0</v>
      </c>
      <c r="H265" s="302">
        <v>3</v>
      </c>
      <c r="I265" s="238" t="s">
        <v>1074</v>
      </c>
      <c r="J265" s="292">
        <v>558</v>
      </c>
      <c r="K265" s="266">
        <v>-1</v>
      </c>
      <c r="L265" s="266">
        <v>-1</v>
      </c>
      <c r="M265" s="266">
        <v>-1</v>
      </c>
      <c r="N265" s="238" t="b">
        <v>1</v>
      </c>
      <c r="O265" s="280">
        <v>0</v>
      </c>
      <c r="P265" s="302">
        <v>1</v>
      </c>
      <c r="Q265" s="280" t="s">
        <v>1063</v>
      </c>
      <c r="R265" s="302" t="b">
        <v>0</v>
      </c>
      <c r="S265" s="302">
        <v>0</v>
      </c>
      <c r="T265" s="280" t="b">
        <v>0</v>
      </c>
      <c r="U265" s="238" t="s">
        <v>521</v>
      </c>
    </row>
    <row r="266" spans="1:21" ht="16.5" customHeight="1" x14ac:dyDescent="0.3">
      <c r="A266" s="238" t="b">
        <v>1</v>
      </c>
      <c r="B266" s="281" t="s">
        <v>1358</v>
      </c>
      <c r="C266" s="280">
        <v>100407001</v>
      </c>
      <c r="D266" s="302">
        <v>175780102</v>
      </c>
      <c r="E266" s="281" t="s">
        <v>1163</v>
      </c>
      <c r="F266" s="302">
        <v>1.167</v>
      </c>
      <c r="G266" s="302">
        <v>0</v>
      </c>
      <c r="H266" s="302">
        <v>3</v>
      </c>
      <c r="I266" s="238" t="s">
        <v>1074</v>
      </c>
      <c r="J266" s="292">
        <v>559</v>
      </c>
      <c r="K266" s="266">
        <v>-1</v>
      </c>
      <c r="L266" s="266">
        <v>-1</v>
      </c>
      <c r="M266" s="266">
        <v>-1</v>
      </c>
      <c r="N266" s="238" t="b">
        <v>1</v>
      </c>
      <c r="O266" s="280">
        <v>0</v>
      </c>
      <c r="P266" s="302">
        <v>2</v>
      </c>
      <c r="Q266" s="280" t="s">
        <v>1063</v>
      </c>
      <c r="R266" s="302" t="b">
        <v>0</v>
      </c>
      <c r="S266" s="302">
        <v>0</v>
      </c>
      <c r="T266" s="280" t="b">
        <v>0</v>
      </c>
      <c r="U266" s="238" t="s">
        <v>521</v>
      </c>
    </row>
    <row r="267" spans="1:21" ht="16.5" customHeight="1" x14ac:dyDescent="0.3">
      <c r="A267" s="238" t="b">
        <v>1</v>
      </c>
      <c r="B267" s="281" t="s">
        <v>1359</v>
      </c>
      <c r="C267" s="280">
        <v>100407001</v>
      </c>
      <c r="D267" s="302">
        <v>175780103</v>
      </c>
      <c r="E267" s="281" t="s">
        <v>1152</v>
      </c>
      <c r="F267" s="302">
        <v>3.1669999999999998</v>
      </c>
      <c r="G267" s="302">
        <v>0</v>
      </c>
      <c r="H267" s="302">
        <v>3</v>
      </c>
      <c r="I267" s="238" t="s">
        <v>1074</v>
      </c>
      <c r="J267" s="302">
        <v>175780103</v>
      </c>
      <c r="K267" s="266">
        <v>-1</v>
      </c>
      <c r="L267" s="266">
        <v>-1</v>
      </c>
      <c r="M267" s="266">
        <v>-1</v>
      </c>
      <c r="N267" s="238" t="b">
        <v>1</v>
      </c>
      <c r="O267" s="280">
        <v>0</v>
      </c>
      <c r="P267" s="302">
        <v>3</v>
      </c>
      <c r="Q267" s="280" t="s">
        <v>1063</v>
      </c>
      <c r="R267" s="302" t="b">
        <v>0</v>
      </c>
      <c r="S267" s="302">
        <v>0</v>
      </c>
      <c r="T267" s="280" t="b">
        <v>0</v>
      </c>
      <c r="U267" s="238" t="s">
        <v>521</v>
      </c>
    </row>
    <row r="268" spans="1:21" ht="16.5" customHeight="1" x14ac:dyDescent="0.3">
      <c r="A268" s="238" t="b">
        <v>1</v>
      </c>
      <c r="B268" s="281" t="s">
        <v>1360</v>
      </c>
      <c r="C268" s="280">
        <v>100407001</v>
      </c>
      <c r="D268" s="302">
        <v>175780104</v>
      </c>
      <c r="E268" s="281" t="s">
        <v>1160</v>
      </c>
      <c r="F268" s="302">
        <v>1.7</v>
      </c>
      <c r="G268" s="302">
        <v>0</v>
      </c>
      <c r="H268" s="302">
        <v>3</v>
      </c>
      <c r="I268" s="238" t="s">
        <v>1074</v>
      </c>
      <c r="J268" s="302">
        <v>175780104</v>
      </c>
      <c r="K268" s="266">
        <v>-1</v>
      </c>
      <c r="L268" s="266">
        <v>-1</v>
      </c>
      <c r="M268" s="266">
        <v>-1</v>
      </c>
      <c r="N268" s="238" t="b">
        <v>1</v>
      </c>
      <c r="O268" s="280">
        <v>0</v>
      </c>
      <c r="P268" s="302">
        <v>4</v>
      </c>
      <c r="Q268" s="280" t="s">
        <v>1063</v>
      </c>
      <c r="R268" s="302" t="b">
        <v>0</v>
      </c>
      <c r="S268" s="302">
        <v>0</v>
      </c>
      <c r="T268" s="280" t="b">
        <v>0</v>
      </c>
      <c r="U268" s="238" t="s">
        <v>521</v>
      </c>
    </row>
    <row r="269" spans="1:21" ht="16.5" customHeight="1" x14ac:dyDescent="0.3">
      <c r="A269" s="238" t="b">
        <v>1</v>
      </c>
      <c r="B269" s="284" t="s">
        <v>1361</v>
      </c>
      <c r="C269" s="283">
        <v>100507001</v>
      </c>
      <c r="D269" s="303">
        <v>175790101</v>
      </c>
      <c r="E269" s="284" t="s">
        <v>1144</v>
      </c>
      <c r="F269" s="303">
        <v>0.73299999999999998</v>
      </c>
      <c r="G269" s="303">
        <v>0</v>
      </c>
      <c r="H269" s="303">
        <v>2</v>
      </c>
      <c r="I269" s="238" t="s">
        <v>1074</v>
      </c>
      <c r="J269" s="292">
        <v>560</v>
      </c>
      <c r="K269" s="266">
        <v>-1</v>
      </c>
      <c r="L269" s="266">
        <v>-1</v>
      </c>
      <c r="M269" s="266">
        <v>-1</v>
      </c>
      <c r="N269" s="238" t="b">
        <v>1</v>
      </c>
      <c r="O269" s="283">
        <v>0</v>
      </c>
      <c r="P269" s="303">
        <v>1</v>
      </c>
      <c r="Q269" s="303" t="s">
        <v>1063</v>
      </c>
      <c r="R269" s="303" t="b">
        <v>0</v>
      </c>
      <c r="S269" s="303">
        <v>0</v>
      </c>
      <c r="T269" s="283" t="b">
        <v>0</v>
      </c>
      <c r="U269" s="238" t="s">
        <v>521</v>
      </c>
    </row>
    <row r="270" spans="1:21" ht="16.5" customHeight="1" x14ac:dyDescent="0.3">
      <c r="A270" s="238" t="b">
        <v>1</v>
      </c>
      <c r="B270" s="284" t="s">
        <v>1362</v>
      </c>
      <c r="C270" s="283">
        <v>100507001</v>
      </c>
      <c r="D270" s="303">
        <v>175790102</v>
      </c>
      <c r="E270" s="284" t="s">
        <v>1163</v>
      </c>
      <c r="F270" s="303">
        <v>0.73299999999999998</v>
      </c>
      <c r="G270" s="303">
        <v>0</v>
      </c>
      <c r="H270" s="303">
        <v>2</v>
      </c>
      <c r="I270" s="238" t="s">
        <v>1074</v>
      </c>
      <c r="J270" s="292">
        <v>561</v>
      </c>
      <c r="K270" s="266">
        <v>-1</v>
      </c>
      <c r="L270" s="266">
        <v>-1</v>
      </c>
      <c r="M270" s="266">
        <v>-1</v>
      </c>
      <c r="N270" s="238" t="b">
        <v>1</v>
      </c>
      <c r="O270" s="283">
        <v>0</v>
      </c>
      <c r="P270" s="303">
        <v>2</v>
      </c>
      <c r="Q270" s="303" t="s">
        <v>1063</v>
      </c>
      <c r="R270" s="303" t="b">
        <v>0</v>
      </c>
      <c r="S270" s="303">
        <v>0</v>
      </c>
      <c r="T270" s="283" t="b">
        <v>0</v>
      </c>
      <c r="U270" s="238" t="s">
        <v>521</v>
      </c>
    </row>
    <row r="271" spans="1:21" ht="16.5" customHeight="1" x14ac:dyDescent="0.3">
      <c r="A271" s="238" t="b">
        <v>1</v>
      </c>
      <c r="B271" s="284" t="s">
        <v>1363</v>
      </c>
      <c r="C271" s="283">
        <v>100507001</v>
      </c>
      <c r="D271" s="303">
        <v>175790103</v>
      </c>
      <c r="E271" s="281" t="s">
        <v>1152</v>
      </c>
      <c r="F271" s="302">
        <v>3</v>
      </c>
      <c r="G271" s="302">
        <v>0</v>
      </c>
      <c r="H271" s="302">
        <v>5</v>
      </c>
      <c r="I271" s="238" t="s">
        <v>1074</v>
      </c>
      <c r="J271" s="303">
        <v>175790103</v>
      </c>
      <c r="K271" s="266">
        <v>-1</v>
      </c>
      <c r="L271" s="266">
        <v>-1</v>
      </c>
      <c r="M271" s="266">
        <v>-1</v>
      </c>
      <c r="N271" s="238" t="b">
        <v>1</v>
      </c>
      <c r="O271" s="280">
        <v>0</v>
      </c>
      <c r="P271" s="302">
        <v>3</v>
      </c>
      <c r="Q271" s="280" t="s">
        <v>1063</v>
      </c>
      <c r="R271" s="302" t="b">
        <v>0</v>
      </c>
      <c r="S271" s="302">
        <v>0</v>
      </c>
      <c r="T271" s="280" t="b">
        <v>0</v>
      </c>
      <c r="U271" s="238" t="s">
        <v>521</v>
      </c>
    </row>
    <row r="272" spans="1:21" ht="16.5" customHeight="1" x14ac:dyDescent="0.3">
      <c r="A272" s="238" t="b">
        <v>1</v>
      </c>
      <c r="B272" s="284" t="s">
        <v>1364</v>
      </c>
      <c r="C272" s="283">
        <v>100507001</v>
      </c>
      <c r="D272" s="303">
        <v>175790104</v>
      </c>
      <c r="E272" s="281" t="s">
        <v>1160</v>
      </c>
      <c r="F272" s="302">
        <v>2.3330000000000002</v>
      </c>
      <c r="G272" s="302">
        <v>0</v>
      </c>
      <c r="H272" s="302">
        <v>8</v>
      </c>
      <c r="I272" s="238" t="s">
        <v>1074</v>
      </c>
      <c r="J272" s="303">
        <v>175790104</v>
      </c>
      <c r="K272" s="266">
        <v>-1</v>
      </c>
      <c r="L272" s="266">
        <v>-1</v>
      </c>
      <c r="M272" s="266">
        <v>-1</v>
      </c>
      <c r="N272" s="238" t="b">
        <v>1</v>
      </c>
      <c r="O272" s="280">
        <v>0</v>
      </c>
      <c r="P272" s="302">
        <v>4</v>
      </c>
      <c r="Q272" s="280" t="s">
        <v>1063</v>
      </c>
      <c r="R272" s="302" t="b">
        <v>0</v>
      </c>
      <c r="S272" s="302">
        <v>0</v>
      </c>
      <c r="T272" s="280" t="b">
        <v>0</v>
      </c>
      <c r="U272" s="238" t="s">
        <v>521</v>
      </c>
    </row>
    <row r="273" spans="1:21" ht="16.5" customHeight="1" x14ac:dyDescent="0.3">
      <c r="A273" s="238" t="b">
        <v>1</v>
      </c>
      <c r="B273" s="284" t="s">
        <v>1365</v>
      </c>
      <c r="C273" s="283">
        <v>100507001</v>
      </c>
      <c r="D273" s="303">
        <v>175790105</v>
      </c>
      <c r="E273" s="281" t="s">
        <v>1167</v>
      </c>
      <c r="F273" s="302">
        <v>2.7669999999999999</v>
      </c>
      <c r="G273" s="302">
        <v>0</v>
      </c>
      <c r="H273" s="302">
        <v>8</v>
      </c>
      <c r="I273" s="238" t="s">
        <v>1074</v>
      </c>
      <c r="J273" s="303">
        <v>175790105</v>
      </c>
      <c r="K273" s="266">
        <v>-1</v>
      </c>
      <c r="L273" s="266">
        <v>-1</v>
      </c>
      <c r="M273" s="266">
        <v>-1</v>
      </c>
      <c r="N273" s="238" t="b">
        <v>1</v>
      </c>
      <c r="O273" s="280">
        <v>0</v>
      </c>
      <c r="P273" s="302">
        <v>5</v>
      </c>
      <c r="Q273" s="280" t="s">
        <v>1063</v>
      </c>
      <c r="R273" s="302" t="b">
        <v>0</v>
      </c>
      <c r="S273" s="302">
        <v>0</v>
      </c>
      <c r="T273" s="280" t="b">
        <v>0</v>
      </c>
      <c r="U273" s="238" t="s">
        <v>521</v>
      </c>
    </row>
    <row r="274" spans="1:21" s="282" customFormat="1" ht="16.5" customHeight="1" x14ac:dyDescent="0.3">
      <c r="A274" s="238" t="b">
        <v>1</v>
      </c>
      <c r="B274" s="281" t="s">
        <v>1366</v>
      </c>
      <c r="C274" s="280">
        <v>100208001</v>
      </c>
      <c r="D274" s="302">
        <v>175800101</v>
      </c>
      <c r="E274" s="281" t="s">
        <v>1144</v>
      </c>
      <c r="F274" s="302">
        <v>1</v>
      </c>
      <c r="G274" s="302">
        <v>0</v>
      </c>
      <c r="H274" s="302">
        <v>2</v>
      </c>
      <c r="I274" s="238" t="s">
        <v>1074</v>
      </c>
      <c r="J274" s="302">
        <v>175800101</v>
      </c>
      <c r="K274" s="302">
        <v>-1</v>
      </c>
      <c r="L274" s="302">
        <v>-1</v>
      </c>
      <c r="M274" s="302">
        <v>-1</v>
      </c>
      <c r="N274" s="280" t="b">
        <v>1</v>
      </c>
      <c r="O274" s="280">
        <v>0</v>
      </c>
      <c r="P274" s="302">
        <v>1</v>
      </c>
      <c r="Q274" s="302" t="s">
        <v>1063</v>
      </c>
      <c r="R274" s="302" t="b">
        <v>0</v>
      </c>
      <c r="S274" s="302">
        <v>0</v>
      </c>
      <c r="T274" s="280" t="b">
        <v>0</v>
      </c>
      <c r="U274" s="238" t="s">
        <v>521</v>
      </c>
    </row>
    <row r="275" spans="1:21" s="282" customFormat="1" ht="16.5" customHeight="1" x14ac:dyDescent="0.3">
      <c r="A275" s="238" t="b">
        <v>1</v>
      </c>
      <c r="B275" s="281" t="s">
        <v>1367</v>
      </c>
      <c r="C275" s="280">
        <v>100208001</v>
      </c>
      <c r="D275" s="302">
        <v>175800102</v>
      </c>
      <c r="E275" s="281" t="s">
        <v>1163</v>
      </c>
      <c r="F275" s="302">
        <v>1</v>
      </c>
      <c r="G275" s="302">
        <v>0</v>
      </c>
      <c r="H275" s="302">
        <v>2</v>
      </c>
      <c r="I275" s="238" t="s">
        <v>1074</v>
      </c>
      <c r="J275" s="302">
        <v>175800102</v>
      </c>
      <c r="K275" s="302">
        <v>-1</v>
      </c>
      <c r="L275" s="302">
        <v>-1</v>
      </c>
      <c r="M275" s="302">
        <v>-1</v>
      </c>
      <c r="N275" s="280" t="b">
        <v>1</v>
      </c>
      <c r="O275" s="280">
        <v>0</v>
      </c>
      <c r="P275" s="302">
        <v>2</v>
      </c>
      <c r="Q275" s="302" t="s">
        <v>1063</v>
      </c>
      <c r="R275" s="302" t="b">
        <v>0</v>
      </c>
      <c r="S275" s="302">
        <v>0</v>
      </c>
      <c r="T275" s="280" t="b">
        <v>0</v>
      </c>
      <c r="U275" s="238" t="s">
        <v>521</v>
      </c>
    </row>
    <row r="276" spans="1:21" ht="16.5" customHeight="1" x14ac:dyDescent="0.3">
      <c r="A276" s="238" t="b">
        <v>1</v>
      </c>
      <c r="B276" s="281" t="s">
        <v>1368</v>
      </c>
      <c r="C276" s="280">
        <v>100208002</v>
      </c>
      <c r="D276" s="302">
        <v>175800201</v>
      </c>
      <c r="E276" s="281" t="s">
        <v>1144</v>
      </c>
      <c r="F276" s="302">
        <v>1</v>
      </c>
      <c r="G276" s="302">
        <v>0</v>
      </c>
      <c r="H276" s="302">
        <v>8</v>
      </c>
      <c r="I276" s="238" t="s">
        <v>1074</v>
      </c>
      <c r="J276" s="302">
        <v>175800201</v>
      </c>
      <c r="K276" s="302">
        <v>-1</v>
      </c>
      <c r="L276" s="302">
        <v>-1</v>
      </c>
      <c r="M276" s="302">
        <v>-1</v>
      </c>
      <c r="N276" s="280" t="b">
        <v>1</v>
      </c>
      <c r="O276" s="280">
        <v>0</v>
      </c>
      <c r="P276" s="302">
        <v>1</v>
      </c>
      <c r="Q276" s="302" t="s">
        <v>1063</v>
      </c>
      <c r="R276" s="302" t="b">
        <v>0</v>
      </c>
      <c r="S276" s="302">
        <v>0</v>
      </c>
      <c r="T276" s="280" t="b">
        <v>0</v>
      </c>
      <c r="U276" s="238" t="s">
        <v>521</v>
      </c>
    </row>
    <row r="277" spans="1:21" ht="16.5" customHeight="1" x14ac:dyDescent="0.3">
      <c r="A277" s="238" t="b">
        <v>1</v>
      </c>
      <c r="B277" s="281" t="s">
        <v>1369</v>
      </c>
      <c r="C277" s="280">
        <v>100208002</v>
      </c>
      <c r="D277" s="302">
        <v>175800202</v>
      </c>
      <c r="E277" s="281" t="s">
        <v>1163</v>
      </c>
      <c r="F277" s="302">
        <v>1</v>
      </c>
      <c r="G277" s="302">
        <v>0</v>
      </c>
      <c r="H277" s="302">
        <v>8</v>
      </c>
      <c r="I277" s="238" t="s">
        <v>1074</v>
      </c>
      <c r="J277" s="302">
        <v>175800202</v>
      </c>
      <c r="K277" s="302">
        <v>-1</v>
      </c>
      <c r="L277" s="302">
        <v>-1</v>
      </c>
      <c r="M277" s="302">
        <v>-1</v>
      </c>
      <c r="N277" s="280" t="b">
        <v>1</v>
      </c>
      <c r="O277" s="280">
        <v>0</v>
      </c>
      <c r="P277" s="302">
        <v>2</v>
      </c>
      <c r="Q277" s="302" t="s">
        <v>1063</v>
      </c>
      <c r="R277" s="302" t="b">
        <v>0</v>
      </c>
      <c r="S277" s="302">
        <v>0</v>
      </c>
      <c r="T277" s="280" t="b">
        <v>0</v>
      </c>
      <c r="U277" s="238" t="s">
        <v>521</v>
      </c>
    </row>
    <row r="278" spans="1:21" ht="16.5" customHeight="1" x14ac:dyDescent="0.3">
      <c r="A278" s="238" t="b">
        <v>1</v>
      </c>
      <c r="B278" s="281" t="s">
        <v>1370</v>
      </c>
      <c r="C278" s="280">
        <v>100208003</v>
      </c>
      <c r="D278" s="302">
        <v>175800301</v>
      </c>
      <c r="E278" s="281" t="s">
        <v>1144</v>
      </c>
      <c r="F278" s="302">
        <v>1.133</v>
      </c>
      <c r="G278" s="302">
        <v>0</v>
      </c>
      <c r="H278" s="302">
        <v>3</v>
      </c>
      <c r="I278" s="238" t="s">
        <v>1074</v>
      </c>
      <c r="J278" s="302">
        <v>175800301</v>
      </c>
      <c r="K278" s="302">
        <v>-1</v>
      </c>
      <c r="L278" s="302">
        <v>-1</v>
      </c>
      <c r="M278" s="302">
        <v>-1</v>
      </c>
      <c r="N278" s="280" t="b">
        <v>1</v>
      </c>
      <c r="O278" s="280">
        <v>0</v>
      </c>
      <c r="P278" s="302">
        <v>1</v>
      </c>
      <c r="Q278" s="302" t="s">
        <v>1063</v>
      </c>
      <c r="R278" s="302" t="b">
        <v>0</v>
      </c>
      <c r="S278" s="302">
        <v>0</v>
      </c>
      <c r="T278" s="280" t="b">
        <v>0</v>
      </c>
      <c r="U278" s="238" t="s">
        <v>521</v>
      </c>
    </row>
    <row r="279" spans="1:21" ht="16.5" customHeight="1" x14ac:dyDescent="0.3">
      <c r="A279" s="238" t="b">
        <v>1</v>
      </c>
      <c r="B279" s="281" t="s">
        <v>1371</v>
      </c>
      <c r="C279" s="280">
        <v>100208003</v>
      </c>
      <c r="D279" s="302">
        <v>175800302</v>
      </c>
      <c r="E279" s="281" t="s">
        <v>1163</v>
      </c>
      <c r="F279" s="302">
        <v>1.133</v>
      </c>
      <c r="G279" s="302">
        <v>0</v>
      </c>
      <c r="H279" s="302">
        <v>3</v>
      </c>
      <c r="I279" s="238" t="s">
        <v>1074</v>
      </c>
      <c r="J279" s="302">
        <v>175800302</v>
      </c>
      <c r="K279" s="302">
        <v>-1</v>
      </c>
      <c r="L279" s="302">
        <v>-1</v>
      </c>
      <c r="M279" s="302">
        <v>-1</v>
      </c>
      <c r="N279" s="280" t="b">
        <v>1</v>
      </c>
      <c r="O279" s="280">
        <v>0</v>
      </c>
      <c r="P279" s="302">
        <v>2</v>
      </c>
      <c r="Q279" s="302" t="s">
        <v>1063</v>
      </c>
      <c r="R279" s="302" t="b">
        <v>0</v>
      </c>
      <c r="S279" s="302">
        <v>0</v>
      </c>
      <c r="T279" s="280" t="b">
        <v>0</v>
      </c>
      <c r="U279" s="238" t="s">
        <v>521</v>
      </c>
    </row>
    <row r="280" spans="1:21" ht="16.5" customHeight="1" x14ac:dyDescent="0.3">
      <c r="A280" s="238" t="b">
        <v>1</v>
      </c>
      <c r="B280" s="281" t="s">
        <v>1372</v>
      </c>
      <c r="C280" s="280">
        <v>100208004</v>
      </c>
      <c r="D280" s="302">
        <v>175800401</v>
      </c>
      <c r="E280" s="281" t="s">
        <v>1144</v>
      </c>
      <c r="F280" s="302">
        <v>1.333</v>
      </c>
      <c r="G280" s="302">
        <v>0</v>
      </c>
      <c r="H280" s="302">
        <v>6</v>
      </c>
      <c r="I280" s="238" t="s">
        <v>1074</v>
      </c>
      <c r="J280" s="302">
        <v>175800401</v>
      </c>
      <c r="K280" s="302">
        <v>-1</v>
      </c>
      <c r="L280" s="302">
        <v>-1</v>
      </c>
      <c r="M280" s="302">
        <v>-1</v>
      </c>
      <c r="N280" s="280" t="b">
        <v>1</v>
      </c>
      <c r="O280" s="280">
        <v>0</v>
      </c>
      <c r="P280" s="302">
        <v>1</v>
      </c>
      <c r="Q280" s="302" t="s">
        <v>1063</v>
      </c>
      <c r="R280" s="302" t="b">
        <v>0</v>
      </c>
      <c r="S280" s="302">
        <v>0</v>
      </c>
      <c r="T280" s="280" t="b">
        <v>0</v>
      </c>
      <c r="U280" s="238" t="s">
        <v>521</v>
      </c>
    </row>
    <row r="281" spans="1:21" ht="16.5" customHeight="1" x14ac:dyDescent="0.3">
      <c r="A281" s="238" t="b">
        <v>1</v>
      </c>
      <c r="B281" s="281" t="s">
        <v>1373</v>
      </c>
      <c r="C281" s="280">
        <v>100208004</v>
      </c>
      <c r="D281" s="302">
        <v>175800402</v>
      </c>
      <c r="E281" s="281" t="s">
        <v>1163</v>
      </c>
      <c r="F281" s="302">
        <v>1.333</v>
      </c>
      <c r="G281" s="302">
        <v>0</v>
      </c>
      <c r="H281" s="302">
        <v>6</v>
      </c>
      <c r="I281" s="238" t="s">
        <v>1074</v>
      </c>
      <c r="J281" s="302">
        <v>175800402</v>
      </c>
      <c r="K281" s="302">
        <v>-1</v>
      </c>
      <c r="L281" s="302">
        <v>-1</v>
      </c>
      <c r="M281" s="302">
        <v>-1</v>
      </c>
      <c r="N281" s="280" t="b">
        <v>1</v>
      </c>
      <c r="O281" s="280">
        <v>0</v>
      </c>
      <c r="P281" s="302">
        <v>2</v>
      </c>
      <c r="Q281" s="302" t="s">
        <v>1063</v>
      </c>
      <c r="R281" s="302" t="b">
        <v>0</v>
      </c>
      <c r="S281" s="302">
        <v>0</v>
      </c>
      <c r="T281" s="280" t="b">
        <v>0</v>
      </c>
      <c r="U281" s="238" t="s">
        <v>521</v>
      </c>
    </row>
    <row r="282" spans="1:21" ht="16.5" customHeight="1" x14ac:dyDescent="0.3">
      <c r="A282" s="238" t="b">
        <v>1</v>
      </c>
      <c r="B282" s="281" t="s">
        <v>1374</v>
      </c>
      <c r="C282" s="280">
        <v>100208005</v>
      </c>
      <c r="D282" s="302">
        <v>175800501</v>
      </c>
      <c r="E282" s="281" t="s">
        <v>1144</v>
      </c>
      <c r="F282" s="302">
        <v>1.5</v>
      </c>
      <c r="G282" s="302">
        <v>0</v>
      </c>
      <c r="H282" s="302">
        <v>6</v>
      </c>
      <c r="I282" s="238" t="s">
        <v>1074</v>
      </c>
      <c r="J282" s="302">
        <v>175800501</v>
      </c>
      <c r="K282" s="302">
        <v>-1</v>
      </c>
      <c r="L282" s="302">
        <v>-1</v>
      </c>
      <c r="M282" s="302">
        <v>-1</v>
      </c>
      <c r="N282" s="280" t="b">
        <v>1</v>
      </c>
      <c r="O282" s="280">
        <v>0</v>
      </c>
      <c r="P282" s="302">
        <v>1</v>
      </c>
      <c r="Q282" s="302" t="s">
        <v>1063</v>
      </c>
      <c r="R282" s="302" t="b">
        <v>0</v>
      </c>
      <c r="S282" s="302">
        <v>0</v>
      </c>
      <c r="T282" s="280" t="b">
        <v>0</v>
      </c>
      <c r="U282" s="238" t="s">
        <v>521</v>
      </c>
    </row>
    <row r="283" spans="1:21" ht="16.5" customHeight="1" x14ac:dyDescent="0.3">
      <c r="A283" s="238" t="b">
        <v>1</v>
      </c>
      <c r="B283" s="281" t="s">
        <v>1375</v>
      </c>
      <c r="C283" s="280">
        <v>100208005</v>
      </c>
      <c r="D283" s="302">
        <v>175800502</v>
      </c>
      <c r="E283" s="281" t="s">
        <v>1163</v>
      </c>
      <c r="F283" s="302">
        <v>1.5</v>
      </c>
      <c r="G283" s="302">
        <v>0</v>
      </c>
      <c r="H283" s="302">
        <v>6</v>
      </c>
      <c r="I283" s="238" t="s">
        <v>1074</v>
      </c>
      <c r="J283" s="302">
        <v>175800502</v>
      </c>
      <c r="K283" s="302">
        <v>-1</v>
      </c>
      <c r="L283" s="302">
        <v>-1</v>
      </c>
      <c r="M283" s="302">
        <v>-1</v>
      </c>
      <c r="N283" s="280" t="b">
        <v>1</v>
      </c>
      <c r="O283" s="280">
        <v>0</v>
      </c>
      <c r="P283" s="302">
        <v>2</v>
      </c>
      <c r="Q283" s="302" t="s">
        <v>1063</v>
      </c>
      <c r="R283" s="302" t="b">
        <v>0</v>
      </c>
      <c r="S283" s="302">
        <v>0</v>
      </c>
      <c r="T283" s="280" t="b">
        <v>0</v>
      </c>
      <c r="U283" s="238" t="s">
        <v>521</v>
      </c>
    </row>
    <row r="284" spans="1:21" ht="16.5" customHeight="1" x14ac:dyDescent="0.3">
      <c r="A284" s="238" t="b">
        <v>1</v>
      </c>
      <c r="B284" s="281" t="s">
        <v>1376</v>
      </c>
      <c r="C284" s="280">
        <v>100208005</v>
      </c>
      <c r="D284" s="302">
        <v>175800503</v>
      </c>
      <c r="E284" s="281" t="s">
        <v>1152</v>
      </c>
      <c r="F284" s="302">
        <v>2.1669999999999998</v>
      </c>
      <c r="G284" s="302">
        <v>0</v>
      </c>
      <c r="H284" s="302">
        <v>6</v>
      </c>
      <c r="I284" s="238" t="s">
        <v>1074</v>
      </c>
      <c r="J284" s="302">
        <v>175800503</v>
      </c>
      <c r="K284" s="302">
        <v>-1</v>
      </c>
      <c r="L284" s="302">
        <v>-1</v>
      </c>
      <c r="M284" s="302">
        <v>-1</v>
      </c>
      <c r="N284" s="280" t="b">
        <v>1</v>
      </c>
      <c r="O284" s="280">
        <v>0</v>
      </c>
      <c r="P284" s="302">
        <v>3</v>
      </c>
      <c r="Q284" s="302" t="s">
        <v>1063</v>
      </c>
      <c r="R284" s="302" t="b">
        <v>0</v>
      </c>
      <c r="S284" s="302">
        <v>0</v>
      </c>
      <c r="T284" s="280" t="b">
        <v>0</v>
      </c>
      <c r="U284" s="238" t="s">
        <v>521</v>
      </c>
    </row>
    <row r="285" spans="1:21" ht="16.5" customHeight="1" x14ac:dyDescent="0.3">
      <c r="A285" s="238" t="b">
        <v>1</v>
      </c>
      <c r="B285" s="281" t="s">
        <v>1377</v>
      </c>
      <c r="C285" s="305">
        <v>100408001</v>
      </c>
      <c r="D285" s="302">
        <v>175880101</v>
      </c>
      <c r="E285" s="281" t="s">
        <v>1144</v>
      </c>
      <c r="F285" s="302">
        <v>2.4</v>
      </c>
      <c r="G285" s="302">
        <v>0</v>
      </c>
      <c r="H285" s="302">
        <v>3</v>
      </c>
      <c r="I285" s="238" t="s">
        <v>1074</v>
      </c>
      <c r="J285" s="302">
        <v>175880101</v>
      </c>
      <c r="K285" s="302">
        <v>-1</v>
      </c>
      <c r="L285" s="302">
        <v>-1</v>
      </c>
      <c r="M285" s="302">
        <v>-1</v>
      </c>
      <c r="N285" s="280" t="b">
        <v>1</v>
      </c>
      <c r="O285" s="280">
        <v>0</v>
      </c>
      <c r="P285" s="302">
        <v>1</v>
      </c>
      <c r="Q285" s="302" t="s">
        <v>1063</v>
      </c>
      <c r="R285" s="302" t="b">
        <v>0</v>
      </c>
      <c r="S285" s="302">
        <v>0</v>
      </c>
      <c r="T285" s="280" t="b">
        <v>0</v>
      </c>
      <c r="U285" s="238" t="s">
        <v>521</v>
      </c>
    </row>
    <row r="286" spans="1:21" ht="16.5" customHeight="1" x14ac:dyDescent="0.3">
      <c r="A286" s="238" t="b">
        <v>1</v>
      </c>
      <c r="B286" s="281" t="s">
        <v>1378</v>
      </c>
      <c r="C286" s="305">
        <v>100408001</v>
      </c>
      <c r="D286" s="302">
        <v>175880102</v>
      </c>
      <c r="E286" s="281" t="s">
        <v>1163</v>
      </c>
      <c r="F286" s="302">
        <v>2.4</v>
      </c>
      <c r="G286" s="302">
        <v>0</v>
      </c>
      <c r="H286" s="302">
        <v>3</v>
      </c>
      <c r="I286" s="238" t="s">
        <v>1074</v>
      </c>
      <c r="J286" s="302">
        <v>175880102</v>
      </c>
      <c r="K286" s="302">
        <v>-1</v>
      </c>
      <c r="L286" s="302">
        <v>-1</v>
      </c>
      <c r="M286" s="302">
        <v>-1</v>
      </c>
      <c r="N286" s="280" t="b">
        <v>1</v>
      </c>
      <c r="O286" s="280">
        <v>0</v>
      </c>
      <c r="P286" s="302">
        <v>2</v>
      </c>
      <c r="Q286" s="302" t="s">
        <v>1063</v>
      </c>
      <c r="R286" s="302" t="b">
        <v>0</v>
      </c>
      <c r="S286" s="302">
        <v>0</v>
      </c>
      <c r="T286" s="280" t="b">
        <v>0</v>
      </c>
      <c r="U286" s="238" t="s">
        <v>521</v>
      </c>
    </row>
    <row r="287" spans="1:21" ht="16.5" customHeight="1" x14ac:dyDescent="0.3">
      <c r="A287" s="238" t="b">
        <v>1</v>
      </c>
      <c r="B287" s="281" t="s">
        <v>1379</v>
      </c>
      <c r="C287" s="305">
        <v>100408001</v>
      </c>
      <c r="D287" s="302">
        <v>175880103</v>
      </c>
      <c r="E287" s="281" t="s">
        <v>1152</v>
      </c>
      <c r="F287" s="302">
        <v>1.667</v>
      </c>
      <c r="G287" s="302">
        <v>0</v>
      </c>
      <c r="H287" s="302">
        <v>3</v>
      </c>
      <c r="I287" s="238" t="s">
        <v>1074</v>
      </c>
      <c r="J287" s="302">
        <v>175880103</v>
      </c>
      <c r="K287" s="302">
        <v>-1</v>
      </c>
      <c r="L287" s="302">
        <v>-1</v>
      </c>
      <c r="M287" s="302">
        <v>-1</v>
      </c>
      <c r="N287" s="280" t="b">
        <v>1</v>
      </c>
      <c r="O287" s="280">
        <v>0</v>
      </c>
      <c r="P287" s="302">
        <v>3</v>
      </c>
      <c r="Q287" s="302" t="s">
        <v>1063</v>
      </c>
      <c r="R287" s="302" t="b">
        <v>0</v>
      </c>
      <c r="S287" s="302">
        <v>0</v>
      </c>
      <c r="T287" s="280" t="b">
        <v>0</v>
      </c>
      <c r="U287" s="238" t="s">
        <v>521</v>
      </c>
    </row>
    <row r="288" spans="1:21" ht="16.5" customHeight="1" x14ac:dyDescent="0.3">
      <c r="A288" s="238" t="b">
        <v>1</v>
      </c>
      <c r="B288" s="281" t="s">
        <v>1380</v>
      </c>
      <c r="C288" s="305">
        <v>100408001</v>
      </c>
      <c r="D288" s="302">
        <v>175880104</v>
      </c>
      <c r="E288" s="281" t="s">
        <v>1160</v>
      </c>
      <c r="F288" s="302">
        <v>2.66</v>
      </c>
      <c r="G288" s="302">
        <v>0</v>
      </c>
      <c r="H288" s="302">
        <v>4</v>
      </c>
      <c r="I288" s="238" t="s">
        <v>1074</v>
      </c>
      <c r="J288" s="302">
        <v>175880104</v>
      </c>
      <c r="K288" s="302">
        <v>-1</v>
      </c>
      <c r="L288" s="302">
        <v>-1</v>
      </c>
      <c r="M288" s="302">
        <v>-1</v>
      </c>
      <c r="N288" s="280" t="b">
        <v>1</v>
      </c>
      <c r="O288" s="280">
        <v>0</v>
      </c>
      <c r="P288" s="302">
        <v>4</v>
      </c>
      <c r="Q288" s="302" t="s">
        <v>1063</v>
      </c>
      <c r="R288" s="302" t="b">
        <v>0</v>
      </c>
      <c r="S288" s="302">
        <v>0</v>
      </c>
      <c r="T288" s="280" t="b">
        <v>0</v>
      </c>
      <c r="U288" s="238" t="s">
        <v>521</v>
      </c>
    </row>
    <row r="289" spans="1:21" ht="16.5" customHeight="1" x14ac:dyDescent="0.3">
      <c r="A289" s="238" t="b">
        <v>1</v>
      </c>
      <c r="B289" s="290" t="s">
        <v>1381</v>
      </c>
      <c r="C289" s="289">
        <v>100508001</v>
      </c>
      <c r="D289" s="306">
        <v>175890101</v>
      </c>
      <c r="E289" s="290" t="s">
        <v>1144</v>
      </c>
      <c r="F289" s="306">
        <v>1.6</v>
      </c>
      <c r="G289" s="306">
        <v>0</v>
      </c>
      <c r="H289" s="306">
        <v>4</v>
      </c>
      <c r="I289" s="238" t="s">
        <v>1074</v>
      </c>
      <c r="J289" s="306">
        <v>175890101</v>
      </c>
      <c r="K289" s="306">
        <v>-1</v>
      </c>
      <c r="L289" s="306">
        <v>-1</v>
      </c>
      <c r="M289" s="306">
        <v>-1</v>
      </c>
      <c r="N289" s="289" t="b">
        <v>1</v>
      </c>
      <c r="O289" s="289">
        <v>0</v>
      </c>
      <c r="P289" s="306">
        <v>1</v>
      </c>
      <c r="Q289" s="306" t="s">
        <v>1063</v>
      </c>
      <c r="R289" s="306" t="b">
        <v>0</v>
      </c>
      <c r="S289" s="306">
        <v>0</v>
      </c>
      <c r="T289" s="289" t="b">
        <v>0</v>
      </c>
      <c r="U289" s="238" t="s">
        <v>521</v>
      </c>
    </row>
    <row r="290" spans="1:21" ht="16.5" customHeight="1" x14ac:dyDescent="0.3">
      <c r="A290" s="238" t="b">
        <v>1</v>
      </c>
      <c r="B290" s="290" t="s">
        <v>1382</v>
      </c>
      <c r="C290" s="289">
        <v>100508001</v>
      </c>
      <c r="D290" s="306">
        <v>175890102</v>
      </c>
      <c r="E290" s="290" t="s">
        <v>1163</v>
      </c>
      <c r="F290" s="306">
        <v>1.6</v>
      </c>
      <c r="G290" s="306">
        <v>0</v>
      </c>
      <c r="H290" s="306">
        <v>4</v>
      </c>
      <c r="I290" s="238" t="s">
        <v>1074</v>
      </c>
      <c r="J290" s="306">
        <v>175890102</v>
      </c>
      <c r="K290" s="306">
        <v>-1</v>
      </c>
      <c r="L290" s="306">
        <v>-1</v>
      </c>
      <c r="M290" s="306">
        <v>-1</v>
      </c>
      <c r="N290" s="289" t="b">
        <v>1</v>
      </c>
      <c r="O290" s="289">
        <v>0</v>
      </c>
      <c r="P290" s="306">
        <v>2</v>
      </c>
      <c r="Q290" s="306" t="s">
        <v>1063</v>
      </c>
      <c r="R290" s="306" t="b">
        <v>0</v>
      </c>
      <c r="S290" s="306">
        <v>0</v>
      </c>
      <c r="T290" s="289" t="b">
        <v>0</v>
      </c>
      <c r="U290" s="238" t="s">
        <v>521</v>
      </c>
    </row>
    <row r="291" spans="1:21" ht="16.5" customHeight="1" x14ac:dyDescent="0.3">
      <c r="A291" s="238" t="b">
        <v>1</v>
      </c>
      <c r="B291" s="290" t="s">
        <v>1383</v>
      </c>
      <c r="C291" s="289">
        <v>100508001</v>
      </c>
      <c r="D291" s="306">
        <v>175890103</v>
      </c>
      <c r="E291" s="290" t="s">
        <v>1152</v>
      </c>
      <c r="F291" s="306">
        <v>4.9669999999999996</v>
      </c>
      <c r="G291" s="306">
        <v>0</v>
      </c>
      <c r="H291" s="306">
        <v>4</v>
      </c>
      <c r="I291" s="238" t="s">
        <v>1074</v>
      </c>
      <c r="J291" s="306">
        <v>175890103</v>
      </c>
      <c r="K291" s="306">
        <v>-1</v>
      </c>
      <c r="L291" s="306">
        <v>-1</v>
      </c>
      <c r="M291" s="306">
        <v>-1</v>
      </c>
      <c r="N291" s="289" t="b">
        <v>1</v>
      </c>
      <c r="O291" s="289">
        <v>0</v>
      </c>
      <c r="P291" s="306">
        <v>3</v>
      </c>
      <c r="Q291" s="306" t="s">
        <v>1063</v>
      </c>
      <c r="R291" s="306" t="b">
        <v>0</v>
      </c>
      <c r="S291" s="306">
        <v>0</v>
      </c>
      <c r="T291" s="289" t="b">
        <v>0</v>
      </c>
      <c r="U291" s="238" t="s">
        <v>521</v>
      </c>
    </row>
    <row r="292" spans="1:21" ht="16.5" customHeight="1" x14ac:dyDescent="0.3">
      <c r="A292" s="238" t="b">
        <v>1</v>
      </c>
      <c r="B292" s="290" t="s">
        <v>1384</v>
      </c>
      <c r="C292" s="289">
        <v>100508001</v>
      </c>
      <c r="D292" s="306">
        <v>175890104</v>
      </c>
      <c r="E292" s="290" t="s">
        <v>1160</v>
      </c>
      <c r="F292" s="306">
        <v>2.8330000000000002</v>
      </c>
      <c r="G292" s="306">
        <v>0</v>
      </c>
      <c r="H292" s="306">
        <v>4</v>
      </c>
      <c r="I292" s="238" t="s">
        <v>1074</v>
      </c>
      <c r="J292" s="306">
        <v>175890104</v>
      </c>
      <c r="K292" s="306">
        <v>-1</v>
      </c>
      <c r="L292" s="306">
        <v>-1</v>
      </c>
      <c r="M292" s="306">
        <v>-1</v>
      </c>
      <c r="N292" s="289" t="b">
        <v>1</v>
      </c>
      <c r="O292" s="289">
        <v>0</v>
      </c>
      <c r="P292" s="306">
        <v>4</v>
      </c>
      <c r="Q292" s="306" t="s">
        <v>1063</v>
      </c>
      <c r="R292" s="306" t="b">
        <v>0</v>
      </c>
      <c r="S292" s="306">
        <v>0</v>
      </c>
      <c r="T292" s="289" t="b">
        <v>0</v>
      </c>
      <c r="U292" s="238" t="s">
        <v>521</v>
      </c>
    </row>
    <row r="293" spans="1:21" ht="16.5" customHeight="1" x14ac:dyDescent="0.3">
      <c r="A293" s="238" t="b">
        <v>1</v>
      </c>
      <c r="B293" s="290" t="s">
        <v>1385</v>
      </c>
      <c r="C293" s="289">
        <v>100508001</v>
      </c>
      <c r="D293" s="306">
        <v>175890105</v>
      </c>
      <c r="E293" s="290" t="s">
        <v>1167</v>
      </c>
      <c r="F293" s="306">
        <v>2.5670000000000002</v>
      </c>
      <c r="G293" s="306">
        <v>0</v>
      </c>
      <c r="H293" s="306">
        <v>4</v>
      </c>
      <c r="I293" s="238" t="s">
        <v>1074</v>
      </c>
      <c r="J293" s="306">
        <v>175890105</v>
      </c>
      <c r="K293" s="306">
        <v>-1</v>
      </c>
      <c r="L293" s="306">
        <v>-1</v>
      </c>
      <c r="M293" s="306">
        <v>-1</v>
      </c>
      <c r="N293" s="289" t="b">
        <v>1</v>
      </c>
      <c r="O293" s="289">
        <v>0</v>
      </c>
      <c r="P293" s="306">
        <v>5</v>
      </c>
      <c r="Q293" s="306" t="s">
        <v>1063</v>
      </c>
      <c r="R293" s="306" t="b">
        <v>0</v>
      </c>
      <c r="S293" s="306">
        <v>0</v>
      </c>
      <c r="T293" s="289" t="b">
        <v>0</v>
      </c>
      <c r="U293" s="238" t="s">
        <v>521</v>
      </c>
    </row>
    <row r="294" spans="1:21" ht="16.5" customHeight="1" x14ac:dyDescent="0.3">
      <c r="A294" s="238" t="b">
        <v>1</v>
      </c>
      <c r="B294" s="307" t="s">
        <v>1386</v>
      </c>
      <c r="C294" s="308">
        <v>100201006</v>
      </c>
      <c r="D294" s="308">
        <v>175100601</v>
      </c>
      <c r="E294" s="307" t="s">
        <v>1144</v>
      </c>
      <c r="F294" s="308">
        <v>1.333</v>
      </c>
      <c r="G294" s="308">
        <v>0</v>
      </c>
      <c r="H294" s="308">
        <v>4</v>
      </c>
      <c r="I294" s="238" t="s">
        <v>1074</v>
      </c>
      <c r="J294" s="308">
        <v>175100601</v>
      </c>
      <c r="K294" s="309">
        <v>-1</v>
      </c>
      <c r="L294" s="309">
        <v>-1</v>
      </c>
      <c r="M294" s="309">
        <v>-1</v>
      </c>
      <c r="N294" s="308" t="b">
        <v>1</v>
      </c>
      <c r="O294" s="308">
        <v>0</v>
      </c>
      <c r="P294" s="308">
        <v>1</v>
      </c>
      <c r="Q294" s="308" t="s">
        <v>1063</v>
      </c>
      <c r="R294" s="308" t="b">
        <v>0</v>
      </c>
      <c r="S294" s="308">
        <v>0</v>
      </c>
      <c r="T294" s="308" t="b">
        <v>0</v>
      </c>
      <c r="U294" s="308" t="s">
        <v>521</v>
      </c>
    </row>
    <row r="295" spans="1:21" ht="16.5" customHeight="1" x14ac:dyDescent="0.3">
      <c r="A295" s="238" t="b">
        <v>1</v>
      </c>
      <c r="B295" s="307" t="s">
        <v>1387</v>
      </c>
      <c r="C295" s="308">
        <v>100201006</v>
      </c>
      <c r="D295" s="308">
        <v>175100602</v>
      </c>
      <c r="E295" s="307" t="s">
        <v>1152</v>
      </c>
      <c r="F295" s="308">
        <v>2.5</v>
      </c>
      <c r="G295" s="308">
        <v>0</v>
      </c>
      <c r="H295" s="308">
        <v>4</v>
      </c>
      <c r="I295" s="238" t="s">
        <v>1074</v>
      </c>
      <c r="J295" s="308">
        <v>175100602</v>
      </c>
      <c r="K295" s="309">
        <v>-1</v>
      </c>
      <c r="L295" s="309">
        <v>-1</v>
      </c>
      <c r="M295" s="309">
        <v>-1</v>
      </c>
      <c r="N295" s="308" t="b">
        <v>1</v>
      </c>
      <c r="O295" s="308">
        <v>0</v>
      </c>
      <c r="P295" s="308">
        <v>2</v>
      </c>
      <c r="Q295" s="308" t="s">
        <v>1063</v>
      </c>
      <c r="R295" s="308" t="b">
        <v>0</v>
      </c>
      <c r="S295" s="308">
        <v>0</v>
      </c>
      <c r="T295" s="308" t="b">
        <v>0</v>
      </c>
      <c r="U295" s="308" t="s">
        <v>521</v>
      </c>
    </row>
    <row r="296" spans="1:21" ht="16.5" customHeight="1" x14ac:dyDescent="0.3">
      <c r="A296" s="238" t="b">
        <v>1</v>
      </c>
      <c r="B296" s="307" t="s">
        <v>1388</v>
      </c>
      <c r="C296" s="308">
        <v>100301006</v>
      </c>
      <c r="D296" s="308">
        <v>175150601</v>
      </c>
      <c r="E296" s="307" t="s">
        <v>1144</v>
      </c>
      <c r="F296" s="308">
        <v>1.333</v>
      </c>
      <c r="G296" s="308">
        <v>0</v>
      </c>
      <c r="H296" s="308">
        <v>4</v>
      </c>
      <c r="I296" s="238" t="s">
        <v>1074</v>
      </c>
      <c r="J296" s="308">
        <v>175150601</v>
      </c>
      <c r="K296" s="309">
        <v>-1</v>
      </c>
      <c r="L296" s="309">
        <v>-1</v>
      </c>
      <c r="M296" s="309">
        <v>-1</v>
      </c>
      <c r="N296" s="308" t="b">
        <v>1</v>
      </c>
      <c r="O296" s="308">
        <v>0</v>
      </c>
      <c r="P296" s="308">
        <v>1</v>
      </c>
      <c r="Q296" s="308" t="s">
        <v>1063</v>
      </c>
      <c r="R296" s="308" t="b">
        <v>0</v>
      </c>
      <c r="S296" s="308">
        <v>0</v>
      </c>
      <c r="T296" s="308" t="b">
        <v>0</v>
      </c>
      <c r="U296" s="308" t="s">
        <v>521</v>
      </c>
    </row>
    <row r="297" spans="1:21" ht="16.5" customHeight="1" x14ac:dyDescent="0.3">
      <c r="A297" s="238" t="b">
        <v>1</v>
      </c>
      <c r="B297" s="307" t="s">
        <v>1389</v>
      </c>
      <c r="C297" s="308">
        <v>100301006</v>
      </c>
      <c r="D297" s="308">
        <v>175150602</v>
      </c>
      <c r="E297" s="307" t="s">
        <v>1152</v>
      </c>
      <c r="F297" s="308">
        <v>2.5</v>
      </c>
      <c r="G297" s="308">
        <v>0</v>
      </c>
      <c r="H297" s="308">
        <v>4</v>
      </c>
      <c r="I297" s="238" t="s">
        <v>1074</v>
      </c>
      <c r="J297" s="308">
        <v>175150602</v>
      </c>
      <c r="K297" s="309">
        <v>-1</v>
      </c>
      <c r="L297" s="309">
        <v>-1</v>
      </c>
      <c r="M297" s="309">
        <v>-1</v>
      </c>
      <c r="N297" s="308" t="b">
        <v>1</v>
      </c>
      <c r="O297" s="308">
        <v>0</v>
      </c>
      <c r="P297" s="308">
        <v>2</v>
      </c>
      <c r="Q297" s="308" t="s">
        <v>1063</v>
      </c>
      <c r="R297" s="308" t="b">
        <v>0</v>
      </c>
      <c r="S297" s="308">
        <v>0</v>
      </c>
      <c r="T297" s="308" t="b">
        <v>0</v>
      </c>
      <c r="U297" s="308" t="s">
        <v>521</v>
      </c>
    </row>
    <row r="298" spans="1:21" ht="16.5" customHeight="1" x14ac:dyDescent="0.3">
      <c r="A298" s="238" t="b">
        <v>1</v>
      </c>
      <c r="B298" s="307" t="s">
        <v>1390</v>
      </c>
      <c r="C298" s="308">
        <v>100301006</v>
      </c>
      <c r="D298" s="308">
        <v>175150603</v>
      </c>
      <c r="E298" s="307" t="s">
        <v>1160</v>
      </c>
      <c r="F298" s="308">
        <v>1.333</v>
      </c>
      <c r="G298" s="308">
        <v>0</v>
      </c>
      <c r="H298" s="308">
        <v>4</v>
      </c>
      <c r="I298" s="238" t="s">
        <v>1074</v>
      </c>
      <c r="J298" s="308">
        <v>175150603</v>
      </c>
      <c r="K298" s="309">
        <v>-1</v>
      </c>
      <c r="L298" s="309">
        <v>-1</v>
      </c>
      <c r="M298" s="309">
        <v>-1</v>
      </c>
      <c r="N298" s="308" t="b">
        <v>1</v>
      </c>
      <c r="O298" s="308">
        <v>0</v>
      </c>
      <c r="P298" s="308">
        <v>3</v>
      </c>
      <c r="Q298" s="308" t="s">
        <v>1063</v>
      </c>
      <c r="R298" s="308" t="b">
        <v>0</v>
      </c>
      <c r="S298" s="308">
        <v>0</v>
      </c>
      <c r="T298" s="308" t="b">
        <v>0</v>
      </c>
      <c r="U298" s="308" t="s">
        <v>521</v>
      </c>
    </row>
    <row r="299" spans="1:21" ht="16.5" customHeight="1" x14ac:dyDescent="0.3">
      <c r="A299" s="238" t="b">
        <v>1</v>
      </c>
      <c r="B299" s="307" t="s">
        <v>1391</v>
      </c>
      <c r="C299" s="308">
        <v>100203006</v>
      </c>
      <c r="D299" s="308">
        <v>175300601</v>
      </c>
      <c r="E299" s="307" t="s">
        <v>1144</v>
      </c>
      <c r="F299" s="308">
        <v>1.167</v>
      </c>
      <c r="G299" s="308">
        <v>0</v>
      </c>
      <c r="H299" s="308">
        <v>5</v>
      </c>
      <c r="I299" s="238" t="s">
        <v>1074</v>
      </c>
      <c r="J299" s="308">
        <v>175300601</v>
      </c>
      <c r="K299" s="309">
        <v>-1</v>
      </c>
      <c r="L299" s="309">
        <v>-1</v>
      </c>
      <c r="M299" s="309">
        <v>-1</v>
      </c>
      <c r="N299" s="308" t="b">
        <v>1</v>
      </c>
      <c r="O299" s="308">
        <v>0</v>
      </c>
      <c r="P299" s="308">
        <v>1</v>
      </c>
      <c r="Q299" s="308" t="s">
        <v>1063</v>
      </c>
      <c r="R299" s="308" t="b">
        <v>0</v>
      </c>
      <c r="S299" s="308">
        <v>0</v>
      </c>
      <c r="T299" s="308" t="b">
        <v>0</v>
      </c>
      <c r="U299" s="238" t="s">
        <v>521</v>
      </c>
    </row>
    <row r="300" spans="1:21" ht="16.5" customHeight="1" x14ac:dyDescent="0.3">
      <c r="A300" s="238" t="b">
        <v>1</v>
      </c>
      <c r="B300" s="307" t="s">
        <v>1392</v>
      </c>
      <c r="C300" s="308">
        <v>100303006</v>
      </c>
      <c r="D300" s="308">
        <v>175350601</v>
      </c>
      <c r="E300" s="307" t="s">
        <v>1144</v>
      </c>
      <c r="F300" s="308">
        <v>1.167</v>
      </c>
      <c r="G300" s="308">
        <v>0</v>
      </c>
      <c r="H300" s="308">
        <v>5</v>
      </c>
      <c r="I300" s="238" t="s">
        <v>1074</v>
      </c>
      <c r="J300" s="308">
        <v>175350601</v>
      </c>
      <c r="K300" s="309">
        <v>-1</v>
      </c>
      <c r="L300" s="309">
        <v>-1</v>
      </c>
      <c r="M300" s="309">
        <v>-1</v>
      </c>
      <c r="N300" s="308" t="b">
        <v>1</v>
      </c>
      <c r="O300" s="308">
        <v>0</v>
      </c>
      <c r="P300" s="308">
        <v>1</v>
      </c>
      <c r="Q300" s="308" t="s">
        <v>1063</v>
      </c>
      <c r="R300" s="308" t="b">
        <v>0</v>
      </c>
      <c r="S300" s="308">
        <v>0</v>
      </c>
      <c r="T300" s="308" t="b">
        <v>0</v>
      </c>
      <c r="U300" s="238" t="s">
        <v>521</v>
      </c>
    </row>
    <row r="301" spans="1:21" ht="16.5" customHeight="1" x14ac:dyDescent="0.3">
      <c r="A301" s="238" t="b">
        <v>1</v>
      </c>
      <c r="B301" s="307" t="s">
        <v>1393</v>
      </c>
      <c r="C301" s="308">
        <v>100303006</v>
      </c>
      <c r="D301" s="308">
        <v>175350602</v>
      </c>
      <c r="E301" s="307" t="s">
        <v>1152</v>
      </c>
      <c r="F301" s="308">
        <v>2.133</v>
      </c>
      <c r="G301" s="308">
        <v>0</v>
      </c>
      <c r="H301" s="308">
        <v>5</v>
      </c>
      <c r="I301" s="238" t="s">
        <v>1074</v>
      </c>
      <c r="J301" s="308">
        <v>175350602</v>
      </c>
      <c r="K301" s="309">
        <v>-1</v>
      </c>
      <c r="L301" s="309">
        <v>-1</v>
      </c>
      <c r="M301" s="309">
        <v>-1</v>
      </c>
      <c r="N301" s="308" t="b">
        <v>1</v>
      </c>
      <c r="O301" s="308">
        <v>0</v>
      </c>
      <c r="P301" s="308">
        <v>2</v>
      </c>
      <c r="Q301" s="308" t="s">
        <v>1063</v>
      </c>
      <c r="R301" s="308" t="b">
        <v>0</v>
      </c>
      <c r="S301" s="308">
        <v>0</v>
      </c>
      <c r="T301" s="308" t="b">
        <v>0</v>
      </c>
      <c r="U301" s="238" t="s">
        <v>521</v>
      </c>
    </row>
    <row r="302" spans="1:21" ht="16.5" customHeight="1" x14ac:dyDescent="0.3">
      <c r="A302" s="238" t="b">
        <v>1</v>
      </c>
      <c r="B302" s="307" t="s">
        <v>1394</v>
      </c>
      <c r="C302" s="308">
        <v>100303006</v>
      </c>
      <c r="D302" s="308">
        <v>175350603</v>
      </c>
      <c r="E302" s="307" t="s">
        <v>1160</v>
      </c>
      <c r="F302" s="308">
        <v>1.167</v>
      </c>
      <c r="G302" s="308">
        <v>0</v>
      </c>
      <c r="H302" s="308">
        <v>8</v>
      </c>
      <c r="I302" s="238" t="s">
        <v>1074</v>
      </c>
      <c r="J302" s="308">
        <v>175350603</v>
      </c>
      <c r="K302" s="309">
        <v>-1</v>
      </c>
      <c r="L302" s="309">
        <v>-1</v>
      </c>
      <c r="M302" s="309">
        <v>-1</v>
      </c>
      <c r="N302" s="308" t="b">
        <v>1</v>
      </c>
      <c r="O302" s="308">
        <v>0</v>
      </c>
      <c r="P302" s="308">
        <v>3</v>
      </c>
      <c r="Q302" s="308" t="s">
        <v>1063</v>
      </c>
      <c r="R302" s="308" t="b">
        <v>0</v>
      </c>
      <c r="S302" s="308">
        <v>0</v>
      </c>
      <c r="T302" s="308" t="b">
        <v>0</v>
      </c>
      <c r="U302" s="238" t="s">
        <v>521</v>
      </c>
    </row>
    <row r="303" spans="1:21" ht="16.5" customHeight="1" x14ac:dyDescent="0.3">
      <c r="A303" s="238" t="b">
        <v>1</v>
      </c>
      <c r="B303" s="284" t="s">
        <v>1395</v>
      </c>
      <c r="C303" s="308">
        <v>100204006</v>
      </c>
      <c r="D303" s="308">
        <v>175400601</v>
      </c>
      <c r="E303" s="284" t="s">
        <v>1144</v>
      </c>
      <c r="F303" s="303">
        <v>1.167</v>
      </c>
      <c r="G303" s="303">
        <v>0</v>
      </c>
      <c r="H303" s="303">
        <v>3</v>
      </c>
      <c r="I303" s="238" t="s">
        <v>1074</v>
      </c>
      <c r="J303" s="308">
        <v>175400601</v>
      </c>
      <c r="K303" s="266">
        <v>-1</v>
      </c>
      <c r="L303" s="266">
        <v>-1</v>
      </c>
      <c r="M303" s="266">
        <v>-1</v>
      </c>
      <c r="N303" s="238" t="b">
        <v>1</v>
      </c>
      <c r="O303" s="283">
        <v>0</v>
      </c>
      <c r="P303" s="303">
        <v>1</v>
      </c>
      <c r="Q303" s="303" t="s">
        <v>1063</v>
      </c>
      <c r="R303" s="303" t="b">
        <v>0</v>
      </c>
      <c r="S303" s="303">
        <v>0</v>
      </c>
      <c r="T303" s="283" t="b">
        <v>0</v>
      </c>
      <c r="U303" s="238" t="s">
        <v>521</v>
      </c>
    </row>
    <row r="304" spans="1:21" ht="16.5" customHeight="1" x14ac:dyDescent="0.3">
      <c r="A304" s="238" t="b">
        <v>1</v>
      </c>
      <c r="B304" s="284" t="s">
        <v>1396</v>
      </c>
      <c r="C304" s="308">
        <v>100204006</v>
      </c>
      <c r="D304" s="308">
        <v>175400602</v>
      </c>
      <c r="E304" s="284" t="s">
        <v>1163</v>
      </c>
      <c r="F304" s="303">
        <v>1.167</v>
      </c>
      <c r="G304" s="303">
        <v>0</v>
      </c>
      <c r="H304" s="303">
        <v>3</v>
      </c>
      <c r="I304" s="238" t="s">
        <v>1074</v>
      </c>
      <c r="J304" s="308">
        <v>175400602</v>
      </c>
      <c r="K304" s="266">
        <v>-1</v>
      </c>
      <c r="L304" s="266">
        <v>-1</v>
      </c>
      <c r="M304" s="266">
        <v>-1</v>
      </c>
      <c r="N304" s="238" t="b">
        <v>1</v>
      </c>
      <c r="O304" s="283">
        <v>0</v>
      </c>
      <c r="P304" s="303">
        <v>2</v>
      </c>
      <c r="Q304" s="303" t="s">
        <v>1063</v>
      </c>
      <c r="R304" s="303" t="b">
        <v>0</v>
      </c>
      <c r="S304" s="303">
        <v>0</v>
      </c>
      <c r="T304" s="283" t="b">
        <v>0</v>
      </c>
      <c r="U304" s="238" t="s">
        <v>521</v>
      </c>
    </row>
    <row r="305" spans="1:21" ht="16.5" customHeight="1" x14ac:dyDescent="0.3">
      <c r="A305" s="238" t="b">
        <v>1</v>
      </c>
      <c r="B305" s="284" t="s">
        <v>1397</v>
      </c>
      <c r="C305" s="308">
        <v>100204006</v>
      </c>
      <c r="D305" s="308">
        <v>175400603</v>
      </c>
      <c r="E305" s="284" t="s">
        <v>1152</v>
      </c>
      <c r="F305" s="303">
        <v>3.1669999999999998</v>
      </c>
      <c r="G305" s="303">
        <v>0</v>
      </c>
      <c r="H305" s="303">
        <v>8</v>
      </c>
      <c r="I305" s="238" t="s">
        <v>1074</v>
      </c>
      <c r="J305" s="308">
        <v>175400603</v>
      </c>
      <c r="K305" s="266">
        <v>-1</v>
      </c>
      <c r="L305" s="266">
        <v>-1</v>
      </c>
      <c r="M305" s="266">
        <v>-1</v>
      </c>
      <c r="N305" s="238" t="b">
        <v>1</v>
      </c>
      <c r="O305" s="283">
        <v>0</v>
      </c>
      <c r="P305" s="303">
        <v>3</v>
      </c>
      <c r="Q305" s="303" t="s">
        <v>1063</v>
      </c>
      <c r="R305" s="303" t="b">
        <v>0</v>
      </c>
      <c r="S305" s="303">
        <v>0</v>
      </c>
      <c r="T305" s="283" t="b">
        <v>0</v>
      </c>
      <c r="U305" s="238" t="s">
        <v>521</v>
      </c>
    </row>
    <row r="306" spans="1:21" ht="16.5" customHeight="1" x14ac:dyDescent="0.3">
      <c r="A306" s="238" t="b">
        <v>1</v>
      </c>
      <c r="B306" s="278" t="s">
        <v>1398</v>
      </c>
      <c r="C306" s="308">
        <v>100304006</v>
      </c>
      <c r="D306" s="308">
        <v>175450601</v>
      </c>
      <c r="E306" s="278" t="s">
        <v>1144</v>
      </c>
      <c r="F306" s="304">
        <v>1.167</v>
      </c>
      <c r="G306" s="304">
        <v>0</v>
      </c>
      <c r="H306" s="304">
        <v>3</v>
      </c>
      <c r="I306" s="238" t="s">
        <v>1074</v>
      </c>
      <c r="J306" s="308">
        <v>175450601</v>
      </c>
      <c r="K306" s="304">
        <v>-1</v>
      </c>
      <c r="L306" s="304">
        <v>-1</v>
      </c>
      <c r="M306" s="304">
        <v>-1</v>
      </c>
      <c r="N306" s="277" t="b">
        <v>1</v>
      </c>
      <c r="O306" s="277">
        <v>0</v>
      </c>
      <c r="P306" s="304">
        <v>1</v>
      </c>
      <c r="Q306" s="304" t="s">
        <v>1063</v>
      </c>
      <c r="R306" s="304" t="b">
        <v>0</v>
      </c>
      <c r="S306" s="304">
        <v>0</v>
      </c>
      <c r="T306" s="277" t="b">
        <v>0</v>
      </c>
      <c r="U306" s="238" t="s">
        <v>521</v>
      </c>
    </row>
    <row r="307" spans="1:21" ht="16.5" customHeight="1" x14ac:dyDescent="0.3">
      <c r="A307" s="238" t="b">
        <v>1</v>
      </c>
      <c r="B307" s="278" t="s">
        <v>1399</v>
      </c>
      <c r="C307" s="308">
        <v>100304006</v>
      </c>
      <c r="D307" s="308">
        <v>175450602</v>
      </c>
      <c r="E307" s="278" t="s">
        <v>1163</v>
      </c>
      <c r="F307" s="304">
        <v>1.167</v>
      </c>
      <c r="G307" s="304">
        <v>0</v>
      </c>
      <c r="H307" s="304">
        <v>3</v>
      </c>
      <c r="I307" s="238" t="s">
        <v>1074</v>
      </c>
      <c r="J307" s="308">
        <v>175450602</v>
      </c>
      <c r="K307" s="304">
        <v>-1</v>
      </c>
      <c r="L307" s="304">
        <v>-1</v>
      </c>
      <c r="M307" s="304">
        <v>-1</v>
      </c>
      <c r="N307" s="277" t="b">
        <v>1</v>
      </c>
      <c r="O307" s="277">
        <v>0</v>
      </c>
      <c r="P307" s="304">
        <v>2</v>
      </c>
      <c r="Q307" s="304" t="s">
        <v>1063</v>
      </c>
      <c r="R307" s="304" t="b">
        <v>0</v>
      </c>
      <c r="S307" s="304">
        <v>0</v>
      </c>
      <c r="T307" s="277" t="b">
        <v>0</v>
      </c>
      <c r="U307" s="238" t="s">
        <v>521</v>
      </c>
    </row>
    <row r="308" spans="1:21" ht="16.5" customHeight="1" x14ac:dyDescent="0.3">
      <c r="A308" s="238" t="b">
        <v>1</v>
      </c>
      <c r="B308" s="278" t="s">
        <v>1400</v>
      </c>
      <c r="C308" s="308">
        <v>100304006</v>
      </c>
      <c r="D308" s="308">
        <v>175450603</v>
      </c>
      <c r="E308" s="278" t="s">
        <v>1152</v>
      </c>
      <c r="F308" s="304">
        <v>3.1669999999999998</v>
      </c>
      <c r="G308" s="304">
        <v>0</v>
      </c>
      <c r="H308" s="304">
        <v>8</v>
      </c>
      <c r="I308" s="238" t="s">
        <v>1074</v>
      </c>
      <c r="J308" s="308">
        <v>175450603</v>
      </c>
      <c r="K308" s="304">
        <v>-1</v>
      </c>
      <c r="L308" s="304">
        <v>-1</v>
      </c>
      <c r="M308" s="304">
        <v>-1</v>
      </c>
      <c r="N308" s="277" t="b">
        <v>1</v>
      </c>
      <c r="O308" s="277">
        <v>0</v>
      </c>
      <c r="P308" s="304">
        <v>3</v>
      </c>
      <c r="Q308" s="304" t="s">
        <v>1063</v>
      </c>
      <c r="R308" s="304" t="b">
        <v>0</v>
      </c>
      <c r="S308" s="304">
        <v>0</v>
      </c>
      <c r="T308" s="277" t="b">
        <v>0</v>
      </c>
      <c r="U308" s="238" t="s">
        <v>521</v>
      </c>
    </row>
    <row r="309" spans="1:21" ht="16.5" customHeight="1" x14ac:dyDescent="0.3">
      <c r="A309" s="238" t="b">
        <v>1</v>
      </c>
      <c r="B309" s="237" t="s">
        <v>1401</v>
      </c>
      <c r="C309" s="308">
        <v>100205006</v>
      </c>
      <c r="D309" s="308">
        <v>175500601</v>
      </c>
      <c r="E309" s="237" t="s">
        <v>1144</v>
      </c>
      <c r="F309" s="238">
        <v>1.333</v>
      </c>
      <c r="G309" s="238">
        <v>0</v>
      </c>
      <c r="H309" s="238">
        <v>2</v>
      </c>
      <c r="I309" s="238" t="s">
        <v>1074</v>
      </c>
      <c r="J309" s="308">
        <v>175500601</v>
      </c>
      <c r="K309" s="266">
        <v>-1</v>
      </c>
      <c r="L309" s="266">
        <v>-1</v>
      </c>
      <c r="M309" s="266">
        <v>-1</v>
      </c>
      <c r="N309" s="238" t="b">
        <v>1</v>
      </c>
      <c r="O309" s="238">
        <v>0</v>
      </c>
      <c r="P309" s="238">
        <v>1</v>
      </c>
      <c r="Q309" s="238" t="s">
        <v>1063</v>
      </c>
      <c r="R309" s="238" t="b">
        <v>0</v>
      </c>
      <c r="S309" s="238">
        <v>0</v>
      </c>
      <c r="T309" s="238" t="b">
        <v>0</v>
      </c>
      <c r="U309" s="238" t="s">
        <v>521</v>
      </c>
    </row>
    <row r="310" spans="1:21" ht="16.5" customHeight="1" x14ac:dyDescent="0.3">
      <c r="A310" s="238" t="b">
        <v>1</v>
      </c>
      <c r="B310" s="237" t="s">
        <v>1402</v>
      </c>
      <c r="C310" s="238">
        <v>100205006</v>
      </c>
      <c r="D310" s="308">
        <v>175500602</v>
      </c>
      <c r="E310" s="237" t="s">
        <v>1163</v>
      </c>
      <c r="F310" s="238">
        <v>1.333</v>
      </c>
      <c r="G310" s="238">
        <v>0</v>
      </c>
      <c r="H310" s="238">
        <v>2</v>
      </c>
      <c r="I310" s="238" t="s">
        <v>1074</v>
      </c>
      <c r="J310" s="308">
        <v>175500602</v>
      </c>
      <c r="K310" s="266">
        <v>-1</v>
      </c>
      <c r="L310" s="266">
        <v>-1</v>
      </c>
      <c r="M310" s="266">
        <v>-1</v>
      </c>
      <c r="N310" s="238" t="b">
        <v>1</v>
      </c>
      <c r="O310" s="238">
        <v>0</v>
      </c>
      <c r="P310" s="238">
        <v>2</v>
      </c>
      <c r="Q310" s="238" t="s">
        <v>1063</v>
      </c>
      <c r="R310" s="238" t="b">
        <v>0</v>
      </c>
      <c r="S310" s="238">
        <v>0</v>
      </c>
      <c r="T310" s="238" t="b">
        <v>0</v>
      </c>
      <c r="U310" s="238" t="s">
        <v>521</v>
      </c>
    </row>
    <row r="311" spans="1:21" ht="16.5" customHeight="1" x14ac:dyDescent="0.3">
      <c r="A311" s="238" t="b">
        <v>1</v>
      </c>
      <c r="B311" s="237" t="s">
        <v>1403</v>
      </c>
      <c r="C311" s="238">
        <v>100205006</v>
      </c>
      <c r="D311" s="308">
        <v>175500603</v>
      </c>
      <c r="E311" s="237" t="s">
        <v>1152</v>
      </c>
      <c r="F311" s="238">
        <v>1.5</v>
      </c>
      <c r="G311" s="238">
        <v>0</v>
      </c>
      <c r="H311" s="238">
        <v>7</v>
      </c>
      <c r="I311" s="238" t="s">
        <v>1074</v>
      </c>
      <c r="J311" s="308">
        <v>175500603</v>
      </c>
      <c r="K311" s="266">
        <v>-1</v>
      </c>
      <c r="L311" s="266">
        <v>-1</v>
      </c>
      <c r="M311" s="266">
        <v>-1</v>
      </c>
      <c r="N311" s="238" t="b">
        <v>1</v>
      </c>
      <c r="O311" s="238">
        <v>0</v>
      </c>
      <c r="P311" s="238">
        <v>3</v>
      </c>
      <c r="Q311" s="238" t="s">
        <v>1063</v>
      </c>
      <c r="R311" s="238" t="b">
        <v>0</v>
      </c>
      <c r="S311" s="238">
        <v>0</v>
      </c>
      <c r="T311" s="238" t="b">
        <v>0</v>
      </c>
      <c r="U311" s="238" t="s">
        <v>521</v>
      </c>
    </row>
    <row r="312" spans="1:21" ht="16.5" customHeight="1" x14ac:dyDescent="0.3">
      <c r="A312" s="238" t="b">
        <v>1</v>
      </c>
      <c r="B312" s="281" t="s">
        <v>1404</v>
      </c>
      <c r="C312" s="238">
        <v>100305006</v>
      </c>
      <c r="D312" s="308">
        <v>175550601</v>
      </c>
      <c r="E312" s="281" t="s">
        <v>1144</v>
      </c>
      <c r="F312" s="280">
        <v>1.333</v>
      </c>
      <c r="G312" s="280">
        <v>0</v>
      </c>
      <c r="H312" s="280">
        <v>2</v>
      </c>
      <c r="I312" s="238" t="s">
        <v>1074</v>
      </c>
      <c r="J312" s="308">
        <v>175550601</v>
      </c>
      <c r="K312" s="266">
        <v>-1</v>
      </c>
      <c r="L312" s="266">
        <v>-1</v>
      </c>
      <c r="M312" s="266">
        <v>-1</v>
      </c>
      <c r="N312" s="238" t="b">
        <v>1</v>
      </c>
      <c r="O312" s="280">
        <v>0</v>
      </c>
      <c r="P312" s="280">
        <v>1</v>
      </c>
      <c r="Q312" s="280" t="s">
        <v>1063</v>
      </c>
      <c r="R312" s="280" t="b">
        <v>0</v>
      </c>
      <c r="S312" s="280">
        <v>0</v>
      </c>
      <c r="T312" s="280" t="b">
        <v>0</v>
      </c>
      <c r="U312" s="238" t="s">
        <v>521</v>
      </c>
    </row>
    <row r="313" spans="1:21" ht="16.5" customHeight="1" x14ac:dyDescent="0.3">
      <c r="A313" s="238" t="b">
        <v>1</v>
      </c>
      <c r="B313" s="281" t="s">
        <v>1405</v>
      </c>
      <c r="C313" s="280">
        <v>100305006</v>
      </c>
      <c r="D313" s="308">
        <v>175550602</v>
      </c>
      <c r="E313" s="281" t="s">
        <v>1163</v>
      </c>
      <c r="F313" s="280">
        <v>1.333</v>
      </c>
      <c r="G313" s="280">
        <v>0</v>
      </c>
      <c r="H313" s="280">
        <v>2</v>
      </c>
      <c r="I313" s="238" t="s">
        <v>1074</v>
      </c>
      <c r="J313" s="308">
        <v>175550602</v>
      </c>
      <c r="K313" s="266">
        <v>-1</v>
      </c>
      <c r="L313" s="266">
        <v>-1</v>
      </c>
      <c r="M313" s="266">
        <v>-1</v>
      </c>
      <c r="N313" s="238" t="b">
        <v>1</v>
      </c>
      <c r="O313" s="280">
        <v>0</v>
      </c>
      <c r="P313" s="280">
        <v>2</v>
      </c>
      <c r="Q313" s="280" t="s">
        <v>1063</v>
      </c>
      <c r="R313" s="280" t="b">
        <v>0</v>
      </c>
      <c r="S313" s="280">
        <v>0</v>
      </c>
      <c r="T313" s="280" t="b">
        <v>0</v>
      </c>
      <c r="U313" s="238" t="s">
        <v>521</v>
      </c>
    </row>
    <row r="314" spans="1:21" ht="16.5" customHeight="1" x14ac:dyDescent="0.3">
      <c r="A314" s="238" t="b">
        <v>1</v>
      </c>
      <c r="B314" s="281" t="s">
        <v>1406</v>
      </c>
      <c r="C314" s="280">
        <v>100305006</v>
      </c>
      <c r="D314" s="308">
        <v>175550603</v>
      </c>
      <c r="E314" s="281" t="s">
        <v>1152</v>
      </c>
      <c r="F314" s="280">
        <v>1.5</v>
      </c>
      <c r="G314" s="280">
        <v>0</v>
      </c>
      <c r="H314" s="280">
        <v>10</v>
      </c>
      <c r="I314" s="238" t="s">
        <v>1074</v>
      </c>
      <c r="J314" s="308">
        <v>175550603</v>
      </c>
      <c r="K314" s="266">
        <v>-1</v>
      </c>
      <c r="L314" s="266">
        <v>-1</v>
      </c>
      <c r="M314" s="266">
        <v>-1</v>
      </c>
      <c r="N314" s="238" t="b">
        <v>1</v>
      </c>
      <c r="O314" s="280">
        <v>0</v>
      </c>
      <c r="P314" s="280">
        <v>3</v>
      </c>
      <c r="Q314" s="280" t="s">
        <v>1063</v>
      </c>
      <c r="R314" s="280" t="b">
        <v>0</v>
      </c>
      <c r="S314" s="280">
        <v>0</v>
      </c>
      <c r="T314" s="280" t="b">
        <v>0</v>
      </c>
      <c r="U314" s="238" t="s">
        <v>521</v>
      </c>
    </row>
    <row r="315" spans="1:21" ht="16.5" customHeight="1" x14ac:dyDescent="0.3">
      <c r="A315" s="238" t="b">
        <v>1</v>
      </c>
      <c r="B315" s="281" t="s">
        <v>1407</v>
      </c>
      <c r="C315" s="280">
        <v>100305006</v>
      </c>
      <c r="D315" s="308">
        <v>175550604</v>
      </c>
      <c r="E315" s="281" t="s">
        <v>1160</v>
      </c>
      <c r="F315" s="280">
        <v>1.333</v>
      </c>
      <c r="G315" s="280">
        <v>0</v>
      </c>
      <c r="H315" s="280">
        <v>10</v>
      </c>
      <c r="I315" s="238" t="s">
        <v>1074</v>
      </c>
      <c r="J315" s="308">
        <v>175550604</v>
      </c>
      <c r="K315" s="266">
        <v>-1</v>
      </c>
      <c r="L315" s="266">
        <v>-1</v>
      </c>
      <c r="M315" s="266">
        <v>-1</v>
      </c>
      <c r="N315" s="238" t="b">
        <v>1</v>
      </c>
      <c r="O315" s="280">
        <v>0</v>
      </c>
      <c r="P315" s="280">
        <v>4</v>
      </c>
      <c r="Q315" s="280" t="s">
        <v>1063</v>
      </c>
      <c r="R315" s="280" t="b">
        <v>0</v>
      </c>
      <c r="S315" s="280">
        <v>0</v>
      </c>
      <c r="T315" s="280" t="b">
        <v>0</v>
      </c>
      <c r="U315" s="238" t="s">
        <v>521</v>
      </c>
    </row>
    <row r="316" spans="1:21" ht="16.5" customHeight="1" x14ac:dyDescent="0.3">
      <c r="A316" s="238" t="b">
        <v>1</v>
      </c>
      <c r="B316" s="281" t="s">
        <v>1408</v>
      </c>
      <c r="C316" s="308">
        <v>100206006</v>
      </c>
      <c r="D316" s="308">
        <v>175600601</v>
      </c>
      <c r="E316" s="281" t="s">
        <v>1144</v>
      </c>
      <c r="F316" s="302">
        <v>1.5</v>
      </c>
      <c r="G316" s="302">
        <v>0</v>
      </c>
      <c r="H316" s="302">
        <v>6</v>
      </c>
      <c r="I316" s="238" t="s">
        <v>1074</v>
      </c>
      <c r="J316" s="308">
        <v>175600601</v>
      </c>
      <c r="K316" s="302">
        <v>-1</v>
      </c>
      <c r="L316" s="302">
        <v>-1</v>
      </c>
      <c r="M316" s="302">
        <v>-1</v>
      </c>
      <c r="N316" s="280" t="b">
        <v>1</v>
      </c>
      <c r="O316" s="280">
        <v>0</v>
      </c>
      <c r="P316" s="302">
        <v>1</v>
      </c>
      <c r="Q316" s="302" t="s">
        <v>1063</v>
      </c>
      <c r="R316" s="302" t="b">
        <v>0</v>
      </c>
      <c r="S316" s="302">
        <v>0</v>
      </c>
      <c r="T316" s="280" t="b">
        <v>0</v>
      </c>
      <c r="U316" s="238" t="s">
        <v>521</v>
      </c>
    </row>
    <row r="317" spans="1:21" ht="16.5" customHeight="1" x14ac:dyDescent="0.3">
      <c r="A317" s="238" t="b">
        <v>1</v>
      </c>
      <c r="B317" s="281" t="s">
        <v>1409</v>
      </c>
      <c r="C317" s="308">
        <v>100206006</v>
      </c>
      <c r="D317" s="308">
        <v>175600602</v>
      </c>
      <c r="E317" s="281" t="s">
        <v>1163</v>
      </c>
      <c r="F317" s="302">
        <v>1.5</v>
      </c>
      <c r="G317" s="302">
        <v>0</v>
      </c>
      <c r="H317" s="302">
        <v>6</v>
      </c>
      <c r="I317" s="238" t="s">
        <v>1074</v>
      </c>
      <c r="J317" s="308">
        <v>175600602</v>
      </c>
      <c r="K317" s="302">
        <v>-1</v>
      </c>
      <c r="L317" s="302">
        <v>-1</v>
      </c>
      <c r="M317" s="302">
        <v>-1</v>
      </c>
      <c r="N317" s="280" t="b">
        <v>1</v>
      </c>
      <c r="O317" s="280">
        <v>0</v>
      </c>
      <c r="P317" s="302">
        <v>2</v>
      </c>
      <c r="Q317" s="302" t="s">
        <v>1063</v>
      </c>
      <c r="R317" s="302" t="b">
        <v>0</v>
      </c>
      <c r="S317" s="302">
        <v>0</v>
      </c>
      <c r="T317" s="280" t="b">
        <v>0</v>
      </c>
      <c r="U317" s="238" t="s">
        <v>521</v>
      </c>
    </row>
    <row r="318" spans="1:21" ht="16.5" customHeight="1" x14ac:dyDescent="0.3">
      <c r="A318" s="238" t="b">
        <v>1</v>
      </c>
      <c r="B318" s="281" t="s">
        <v>1410</v>
      </c>
      <c r="C318" s="308">
        <v>100206006</v>
      </c>
      <c r="D318" s="308">
        <v>175600603</v>
      </c>
      <c r="E318" s="281" t="s">
        <v>1152</v>
      </c>
      <c r="F318" s="302">
        <v>2.1669999999999998</v>
      </c>
      <c r="G318" s="302">
        <v>0</v>
      </c>
      <c r="H318" s="302">
        <v>6</v>
      </c>
      <c r="I318" s="238" t="s">
        <v>1074</v>
      </c>
      <c r="J318" s="308">
        <v>175600603</v>
      </c>
      <c r="K318" s="302">
        <v>-1</v>
      </c>
      <c r="L318" s="302">
        <v>-1</v>
      </c>
      <c r="M318" s="302">
        <v>-1</v>
      </c>
      <c r="N318" s="280" t="b">
        <v>1</v>
      </c>
      <c r="O318" s="280">
        <v>0</v>
      </c>
      <c r="P318" s="302">
        <v>3</v>
      </c>
      <c r="Q318" s="302" t="s">
        <v>1063</v>
      </c>
      <c r="R318" s="302" t="b">
        <v>0</v>
      </c>
      <c r="S318" s="302">
        <v>0</v>
      </c>
      <c r="T318" s="280" t="b">
        <v>0</v>
      </c>
      <c r="U318" s="238" t="s">
        <v>521</v>
      </c>
    </row>
    <row r="319" spans="1:21" ht="16.5" customHeight="1" x14ac:dyDescent="0.3">
      <c r="A319" s="238" t="b">
        <v>1</v>
      </c>
      <c r="B319" s="281" t="s">
        <v>1411</v>
      </c>
      <c r="C319" s="308">
        <v>100306006</v>
      </c>
      <c r="D319" s="308">
        <v>175650601</v>
      </c>
      <c r="E319" s="281" t="s">
        <v>1144</v>
      </c>
      <c r="F319" s="302">
        <v>1.5</v>
      </c>
      <c r="G319" s="302">
        <v>0</v>
      </c>
      <c r="H319" s="302">
        <v>6</v>
      </c>
      <c r="I319" s="238" t="s">
        <v>1074</v>
      </c>
      <c r="J319" s="308">
        <v>175650601</v>
      </c>
      <c r="K319" s="302">
        <v>-1</v>
      </c>
      <c r="L319" s="302">
        <v>-1</v>
      </c>
      <c r="M319" s="302">
        <v>-1</v>
      </c>
      <c r="N319" s="280" t="b">
        <v>1</v>
      </c>
      <c r="O319" s="280">
        <v>0</v>
      </c>
      <c r="P319" s="302">
        <v>1</v>
      </c>
      <c r="Q319" s="302" t="s">
        <v>1063</v>
      </c>
      <c r="R319" s="302" t="b">
        <v>0</v>
      </c>
      <c r="S319" s="302">
        <v>0</v>
      </c>
      <c r="T319" s="280" t="b">
        <v>0</v>
      </c>
      <c r="U319" s="238" t="s">
        <v>521</v>
      </c>
    </row>
    <row r="320" spans="1:21" ht="16.5" customHeight="1" x14ac:dyDescent="0.3">
      <c r="A320" s="238" t="b">
        <v>1</v>
      </c>
      <c r="B320" s="281" t="s">
        <v>1412</v>
      </c>
      <c r="C320" s="308">
        <v>100306006</v>
      </c>
      <c r="D320" s="308">
        <v>175650602</v>
      </c>
      <c r="E320" s="281" t="s">
        <v>1163</v>
      </c>
      <c r="F320" s="302">
        <v>1.5</v>
      </c>
      <c r="G320" s="302">
        <v>0</v>
      </c>
      <c r="H320" s="302">
        <v>6</v>
      </c>
      <c r="I320" s="238" t="s">
        <v>1074</v>
      </c>
      <c r="J320" s="308">
        <v>175650602</v>
      </c>
      <c r="K320" s="302">
        <v>-1</v>
      </c>
      <c r="L320" s="302">
        <v>-1</v>
      </c>
      <c r="M320" s="302">
        <v>-1</v>
      </c>
      <c r="N320" s="280" t="b">
        <v>1</v>
      </c>
      <c r="O320" s="280">
        <v>0</v>
      </c>
      <c r="P320" s="302">
        <v>2</v>
      </c>
      <c r="Q320" s="302" t="s">
        <v>1063</v>
      </c>
      <c r="R320" s="302" t="b">
        <v>0</v>
      </c>
      <c r="S320" s="302">
        <v>0</v>
      </c>
      <c r="T320" s="280" t="b">
        <v>0</v>
      </c>
      <c r="U320" s="238" t="s">
        <v>521</v>
      </c>
    </row>
    <row r="321" spans="1:21" ht="16.5" customHeight="1" x14ac:dyDescent="0.3">
      <c r="A321" s="238" t="b">
        <v>1</v>
      </c>
      <c r="B321" s="281" t="s">
        <v>1413</v>
      </c>
      <c r="C321" s="308">
        <v>100306006</v>
      </c>
      <c r="D321" s="308">
        <v>175650603</v>
      </c>
      <c r="E321" s="281" t="s">
        <v>1152</v>
      </c>
      <c r="F321" s="302">
        <v>2.1669999999999998</v>
      </c>
      <c r="G321" s="302">
        <v>0</v>
      </c>
      <c r="H321" s="302">
        <v>6</v>
      </c>
      <c r="I321" s="238" t="s">
        <v>1074</v>
      </c>
      <c r="J321" s="308">
        <v>175650603</v>
      </c>
      <c r="K321" s="302">
        <v>-1</v>
      </c>
      <c r="L321" s="302">
        <v>-1</v>
      </c>
      <c r="M321" s="302">
        <v>-1</v>
      </c>
      <c r="N321" s="280" t="b">
        <v>1</v>
      </c>
      <c r="O321" s="280">
        <v>0</v>
      </c>
      <c r="P321" s="302">
        <v>3</v>
      </c>
      <c r="Q321" s="302" t="s">
        <v>1063</v>
      </c>
      <c r="R321" s="302" t="b">
        <v>0</v>
      </c>
      <c r="S321" s="302">
        <v>0</v>
      </c>
      <c r="T321" s="280" t="b">
        <v>0</v>
      </c>
      <c r="U321" s="238" t="s">
        <v>521</v>
      </c>
    </row>
    <row r="322" spans="1:21" ht="16.5" customHeight="1" x14ac:dyDescent="0.3">
      <c r="A322" s="238" t="b">
        <v>1</v>
      </c>
      <c r="B322" s="247" t="s">
        <v>1414</v>
      </c>
      <c r="C322" s="308">
        <v>100207006</v>
      </c>
      <c r="D322" s="308">
        <v>175700601</v>
      </c>
      <c r="E322" s="247" t="s">
        <v>1144</v>
      </c>
      <c r="F322" s="301">
        <v>1</v>
      </c>
      <c r="G322" s="301">
        <v>0</v>
      </c>
      <c r="H322" s="301">
        <v>3</v>
      </c>
      <c r="I322" s="238" t="s">
        <v>1074</v>
      </c>
      <c r="J322" s="308">
        <v>175700601</v>
      </c>
      <c r="K322" s="266">
        <v>-1</v>
      </c>
      <c r="L322" s="266">
        <v>-1</v>
      </c>
      <c r="M322" s="266">
        <v>-1</v>
      </c>
      <c r="N322" s="238" t="b">
        <v>1</v>
      </c>
      <c r="O322" s="236">
        <v>0</v>
      </c>
      <c r="P322" s="301">
        <v>1</v>
      </c>
      <c r="Q322" s="246" t="s">
        <v>1063</v>
      </c>
      <c r="R322" s="301" t="b">
        <v>0</v>
      </c>
      <c r="S322" s="301">
        <v>0</v>
      </c>
      <c r="T322" s="246" t="b">
        <v>0</v>
      </c>
      <c r="U322" s="238" t="s">
        <v>521</v>
      </c>
    </row>
    <row r="323" spans="1:21" ht="16.5" customHeight="1" x14ac:dyDescent="0.3">
      <c r="A323" s="238" t="b">
        <v>1</v>
      </c>
      <c r="B323" s="247" t="s">
        <v>1415</v>
      </c>
      <c r="C323" s="308">
        <v>100207006</v>
      </c>
      <c r="D323" s="308">
        <v>175700602</v>
      </c>
      <c r="E323" s="247" t="s">
        <v>1163</v>
      </c>
      <c r="F323" s="301">
        <v>2.8330000000000002</v>
      </c>
      <c r="G323" s="301">
        <v>0</v>
      </c>
      <c r="H323" s="301">
        <v>3</v>
      </c>
      <c r="I323" s="238" t="s">
        <v>1074</v>
      </c>
      <c r="J323" s="308">
        <v>175700602</v>
      </c>
      <c r="K323" s="266">
        <v>-1</v>
      </c>
      <c r="L323" s="266">
        <v>-1</v>
      </c>
      <c r="M323" s="266">
        <v>-1</v>
      </c>
      <c r="N323" s="238" t="b">
        <v>1</v>
      </c>
      <c r="O323" s="236">
        <v>0</v>
      </c>
      <c r="P323" s="301">
        <v>2</v>
      </c>
      <c r="Q323" s="246" t="s">
        <v>1063</v>
      </c>
      <c r="R323" s="301" t="b">
        <v>0</v>
      </c>
      <c r="S323" s="301">
        <v>0</v>
      </c>
      <c r="T323" s="246" t="b">
        <v>0</v>
      </c>
      <c r="U323" s="238" t="s">
        <v>521</v>
      </c>
    </row>
    <row r="324" spans="1:21" ht="16.5" customHeight="1" x14ac:dyDescent="0.3">
      <c r="A324" s="238" t="b">
        <v>1</v>
      </c>
      <c r="B324" s="284" t="s">
        <v>1416</v>
      </c>
      <c r="C324" s="308">
        <v>100307006</v>
      </c>
      <c r="D324" s="308">
        <v>175750601</v>
      </c>
      <c r="E324" s="284" t="s">
        <v>1144</v>
      </c>
      <c r="F324" s="303">
        <v>1</v>
      </c>
      <c r="G324" s="303">
        <v>0</v>
      </c>
      <c r="H324" s="303">
        <v>3</v>
      </c>
      <c r="I324" s="238" t="s">
        <v>1074</v>
      </c>
      <c r="J324" s="308">
        <v>175750601</v>
      </c>
      <c r="K324" s="303">
        <v>-1</v>
      </c>
      <c r="L324" s="303">
        <v>-1</v>
      </c>
      <c r="M324" s="303">
        <v>-1</v>
      </c>
      <c r="N324" s="283" t="b">
        <v>1</v>
      </c>
      <c r="O324" s="283">
        <v>0</v>
      </c>
      <c r="P324" s="303">
        <v>1</v>
      </c>
      <c r="Q324" s="283" t="s">
        <v>1063</v>
      </c>
      <c r="R324" s="303" t="b">
        <v>0</v>
      </c>
      <c r="S324" s="303">
        <v>0</v>
      </c>
      <c r="T324" s="283" t="b">
        <v>0</v>
      </c>
      <c r="U324" s="238" t="s">
        <v>521</v>
      </c>
    </row>
    <row r="325" spans="1:21" ht="16.5" customHeight="1" x14ac:dyDescent="0.3">
      <c r="A325" s="238" t="b">
        <v>1</v>
      </c>
      <c r="B325" s="284" t="s">
        <v>1417</v>
      </c>
      <c r="C325" s="308">
        <v>100307006</v>
      </c>
      <c r="D325" s="308">
        <v>175750602</v>
      </c>
      <c r="E325" s="284" t="s">
        <v>1163</v>
      </c>
      <c r="F325" s="303">
        <v>2.8330000000000002</v>
      </c>
      <c r="G325" s="303">
        <v>0</v>
      </c>
      <c r="H325" s="303">
        <v>3</v>
      </c>
      <c r="I325" s="238" t="s">
        <v>1074</v>
      </c>
      <c r="J325" s="308">
        <v>175750602</v>
      </c>
      <c r="K325" s="303">
        <v>-1</v>
      </c>
      <c r="L325" s="303">
        <v>-1</v>
      </c>
      <c r="M325" s="303">
        <v>-1</v>
      </c>
      <c r="N325" s="283" t="b">
        <v>1</v>
      </c>
      <c r="O325" s="283">
        <v>0</v>
      </c>
      <c r="P325" s="303">
        <v>2</v>
      </c>
      <c r="Q325" s="283" t="s">
        <v>1063</v>
      </c>
      <c r="R325" s="303" t="b">
        <v>0</v>
      </c>
      <c r="S325" s="303">
        <v>0</v>
      </c>
      <c r="T325" s="283" t="b">
        <v>0</v>
      </c>
      <c r="U325" s="238" t="s">
        <v>521</v>
      </c>
    </row>
    <row r="326" spans="1:21" ht="16.5" customHeight="1" x14ac:dyDescent="0.3">
      <c r="A326" s="238" t="b">
        <v>1</v>
      </c>
      <c r="B326" s="284" t="s">
        <v>1418</v>
      </c>
      <c r="C326" s="308">
        <v>100307006</v>
      </c>
      <c r="D326" s="308">
        <v>175750603</v>
      </c>
      <c r="E326" s="284" t="s">
        <v>1163</v>
      </c>
      <c r="F326" s="303">
        <v>2.8330000000000002</v>
      </c>
      <c r="G326" s="303">
        <v>0</v>
      </c>
      <c r="H326" s="303">
        <v>6</v>
      </c>
      <c r="I326" s="238" t="s">
        <v>1074</v>
      </c>
      <c r="J326" s="308">
        <v>175750603</v>
      </c>
      <c r="K326" s="303">
        <v>-1</v>
      </c>
      <c r="L326" s="303">
        <v>-1</v>
      </c>
      <c r="M326" s="303">
        <v>-1</v>
      </c>
      <c r="N326" s="283" t="b">
        <v>1</v>
      </c>
      <c r="O326" s="283">
        <v>0</v>
      </c>
      <c r="P326" s="303">
        <v>3</v>
      </c>
      <c r="Q326" s="283" t="s">
        <v>1063</v>
      </c>
      <c r="R326" s="303" t="b">
        <v>0</v>
      </c>
      <c r="S326" s="303">
        <v>0</v>
      </c>
      <c r="T326" s="283" t="b">
        <v>0</v>
      </c>
      <c r="U326" s="238" t="s">
        <v>521</v>
      </c>
    </row>
    <row r="327" spans="1:21" ht="16.5" customHeight="1" x14ac:dyDescent="0.3">
      <c r="A327" s="238" t="b">
        <v>1</v>
      </c>
      <c r="B327" s="247" t="s">
        <v>1419</v>
      </c>
      <c r="C327" s="308">
        <v>100208006</v>
      </c>
      <c r="D327" s="308">
        <v>175800601</v>
      </c>
      <c r="E327" s="247" t="s">
        <v>1144</v>
      </c>
      <c r="F327" s="246">
        <v>1.1659999999999999</v>
      </c>
      <c r="G327" s="246">
        <v>0</v>
      </c>
      <c r="H327" s="246">
        <v>6</v>
      </c>
      <c r="I327" s="238" t="s">
        <v>1074</v>
      </c>
      <c r="J327" s="308">
        <v>175800601</v>
      </c>
      <c r="K327" s="266">
        <v>-1</v>
      </c>
      <c r="L327" s="266">
        <v>-1</v>
      </c>
      <c r="M327" s="266">
        <v>-1</v>
      </c>
      <c r="N327" s="238" t="b">
        <v>1</v>
      </c>
      <c r="O327" s="246">
        <v>0</v>
      </c>
      <c r="P327" s="246">
        <v>1</v>
      </c>
      <c r="Q327" s="246" t="s">
        <v>1063</v>
      </c>
      <c r="R327" s="246" t="b">
        <v>0</v>
      </c>
      <c r="S327" s="246">
        <v>0</v>
      </c>
      <c r="T327" s="246" t="b">
        <v>0</v>
      </c>
      <c r="U327" s="308" t="s">
        <v>521</v>
      </c>
    </row>
    <row r="328" spans="1:21" ht="16.5" customHeight="1" x14ac:dyDescent="0.3">
      <c r="A328" s="238" t="b">
        <v>1</v>
      </c>
      <c r="B328" s="247" t="s">
        <v>1420</v>
      </c>
      <c r="C328" s="308">
        <v>100208006</v>
      </c>
      <c r="D328" s="308">
        <v>175800602</v>
      </c>
      <c r="E328" s="247" t="s">
        <v>1152</v>
      </c>
      <c r="F328" s="246">
        <v>1.333</v>
      </c>
      <c r="G328" s="246">
        <v>0</v>
      </c>
      <c r="H328" s="246">
        <v>6</v>
      </c>
      <c r="I328" s="238" t="s">
        <v>1074</v>
      </c>
      <c r="J328" s="308">
        <v>175800602</v>
      </c>
      <c r="K328" s="266">
        <v>-1</v>
      </c>
      <c r="L328" s="266">
        <v>-1</v>
      </c>
      <c r="M328" s="266">
        <v>-1</v>
      </c>
      <c r="N328" s="238" t="b">
        <v>1</v>
      </c>
      <c r="O328" s="246">
        <v>0</v>
      </c>
      <c r="P328" s="246">
        <v>2</v>
      </c>
      <c r="Q328" s="246" t="s">
        <v>1063</v>
      </c>
      <c r="R328" s="246" t="b">
        <v>0</v>
      </c>
      <c r="S328" s="246">
        <v>0</v>
      </c>
      <c r="T328" s="246" t="b">
        <v>0</v>
      </c>
      <c r="U328" s="308" t="s">
        <v>521</v>
      </c>
    </row>
    <row r="329" spans="1:21" ht="16.5" customHeight="1" x14ac:dyDescent="0.3">
      <c r="A329" s="238" t="b">
        <v>1</v>
      </c>
      <c r="B329" s="281" t="s">
        <v>1421</v>
      </c>
      <c r="C329" s="308">
        <v>100308006</v>
      </c>
      <c r="D329" s="308">
        <v>175850601</v>
      </c>
      <c r="E329" s="281" t="s">
        <v>1144</v>
      </c>
      <c r="F329" s="280">
        <v>1.1659999999999999</v>
      </c>
      <c r="G329" s="280">
        <v>0</v>
      </c>
      <c r="H329" s="280">
        <v>6</v>
      </c>
      <c r="I329" s="238" t="s">
        <v>1074</v>
      </c>
      <c r="J329" s="308">
        <v>175850601</v>
      </c>
      <c r="K329" s="266">
        <v>-1</v>
      </c>
      <c r="L329" s="266">
        <v>-1</v>
      </c>
      <c r="M329" s="266">
        <v>-1</v>
      </c>
      <c r="N329" s="238" t="b">
        <v>1</v>
      </c>
      <c r="O329" s="280">
        <v>0</v>
      </c>
      <c r="P329" s="280">
        <v>1</v>
      </c>
      <c r="Q329" s="280" t="s">
        <v>1063</v>
      </c>
      <c r="R329" s="280" t="b">
        <v>0</v>
      </c>
      <c r="S329" s="280">
        <v>0</v>
      </c>
      <c r="T329" s="280" t="b">
        <v>0</v>
      </c>
      <c r="U329" s="238" t="s">
        <v>521</v>
      </c>
    </row>
    <row r="330" spans="1:21" ht="16.5" customHeight="1" x14ac:dyDescent="0.3">
      <c r="A330" s="238" t="b">
        <v>1</v>
      </c>
      <c r="B330" s="281" t="s">
        <v>1422</v>
      </c>
      <c r="C330" s="308">
        <v>100308006</v>
      </c>
      <c r="D330" s="308">
        <v>175850602</v>
      </c>
      <c r="E330" s="281" t="s">
        <v>1152</v>
      </c>
      <c r="F330" s="280">
        <v>1.333</v>
      </c>
      <c r="G330" s="280">
        <v>0</v>
      </c>
      <c r="H330" s="280">
        <v>6</v>
      </c>
      <c r="I330" s="238" t="s">
        <v>1074</v>
      </c>
      <c r="J330" s="308">
        <v>175850602</v>
      </c>
      <c r="K330" s="266">
        <v>-1</v>
      </c>
      <c r="L330" s="266">
        <v>-1</v>
      </c>
      <c r="M330" s="266">
        <v>-1</v>
      </c>
      <c r="N330" s="238" t="b">
        <v>1</v>
      </c>
      <c r="O330" s="280">
        <v>0</v>
      </c>
      <c r="P330" s="280">
        <v>2</v>
      </c>
      <c r="Q330" s="280" t="s">
        <v>1063</v>
      </c>
      <c r="R330" s="280" t="b">
        <v>0</v>
      </c>
      <c r="S330" s="280">
        <v>0</v>
      </c>
      <c r="T330" s="280" t="b">
        <v>0</v>
      </c>
      <c r="U330" s="238" t="s">
        <v>521</v>
      </c>
    </row>
    <row r="331" spans="1:21" ht="16.5" customHeight="1" x14ac:dyDescent="0.3">
      <c r="A331" s="238" t="b">
        <v>1</v>
      </c>
      <c r="B331" s="281" t="s">
        <v>1423</v>
      </c>
      <c r="C331" s="308">
        <v>100308006</v>
      </c>
      <c r="D331" s="308">
        <v>175850603</v>
      </c>
      <c r="E331" s="281" t="s">
        <v>1160</v>
      </c>
      <c r="F331" s="280">
        <v>1.1659999999999999</v>
      </c>
      <c r="G331" s="280">
        <v>0</v>
      </c>
      <c r="H331" s="280">
        <v>6</v>
      </c>
      <c r="I331" s="238" t="s">
        <v>1074</v>
      </c>
      <c r="J331" s="308">
        <v>175850603</v>
      </c>
      <c r="K331" s="266">
        <v>-1</v>
      </c>
      <c r="L331" s="266">
        <v>-1</v>
      </c>
      <c r="M331" s="266">
        <v>-1</v>
      </c>
      <c r="N331" s="238" t="b">
        <v>1</v>
      </c>
      <c r="O331" s="280">
        <v>0</v>
      </c>
      <c r="P331" s="280">
        <v>3</v>
      </c>
      <c r="Q331" s="280" t="s">
        <v>1063</v>
      </c>
      <c r="R331" s="280" t="b">
        <v>0</v>
      </c>
      <c r="S331" s="280">
        <v>0</v>
      </c>
      <c r="T331" s="280" t="b">
        <v>0</v>
      </c>
      <c r="U331" s="238" t="s">
        <v>521</v>
      </c>
    </row>
    <row r="332" spans="1:21" ht="16.5" customHeight="1" x14ac:dyDescent="0.3">
      <c r="A332" s="238" t="b">
        <v>1</v>
      </c>
      <c r="B332" s="281" t="s">
        <v>1424</v>
      </c>
      <c r="C332" s="280">
        <v>100308001</v>
      </c>
      <c r="D332" s="302">
        <v>175850101</v>
      </c>
      <c r="E332" s="281" t="s">
        <v>1144</v>
      </c>
      <c r="F332" s="302">
        <v>1</v>
      </c>
      <c r="G332" s="302">
        <v>0</v>
      </c>
      <c r="H332" s="302">
        <v>2</v>
      </c>
      <c r="I332" s="238" t="s">
        <v>1074</v>
      </c>
      <c r="J332" s="302">
        <v>175850101</v>
      </c>
      <c r="K332" s="302">
        <v>-1</v>
      </c>
      <c r="L332" s="302">
        <v>-1</v>
      </c>
      <c r="M332" s="302">
        <v>-1</v>
      </c>
      <c r="N332" s="280" t="b">
        <v>1</v>
      </c>
      <c r="O332" s="280">
        <v>0</v>
      </c>
      <c r="P332" s="302">
        <v>1</v>
      </c>
      <c r="Q332" s="302" t="s">
        <v>1063</v>
      </c>
      <c r="R332" s="302" t="b">
        <v>0</v>
      </c>
      <c r="S332" s="302">
        <v>0</v>
      </c>
      <c r="T332" s="280" t="b">
        <v>0</v>
      </c>
      <c r="U332" s="238" t="s">
        <v>521</v>
      </c>
    </row>
    <row r="333" spans="1:21" ht="16.5" customHeight="1" x14ac:dyDescent="0.3">
      <c r="A333" s="238" t="b">
        <v>1</v>
      </c>
      <c r="B333" s="281" t="s">
        <v>1425</v>
      </c>
      <c r="C333" s="280">
        <v>100308001</v>
      </c>
      <c r="D333" s="302">
        <v>175850102</v>
      </c>
      <c r="E333" s="281" t="s">
        <v>1163</v>
      </c>
      <c r="F333" s="302">
        <v>1</v>
      </c>
      <c r="G333" s="302">
        <v>0</v>
      </c>
      <c r="H333" s="302">
        <v>2</v>
      </c>
      <c r="I333" s="238" t="s">
        <v>1074</v>
      </c>
      <c r="J333" s="302">
        <v>175850102</v>
      </c>
      <c r="K333" s="302">
        <v>-1</v>
      </c>
      <c r="L333" s="302">
        <v>-1</v>
      </c>
      <c r="M333" s="302">
        <v>-1</v>
      </c>
      <c r="N333" s="280" t="b">
        <v>1</v>
      </c>
      <c r="O333" s="280">
        <v>0</v>
      </c>
      <c r="P333" s="302">
        <v>2</v>
      </c>
      <c r="Q333" s="302" t="s">
        <v>1063</v>
      </c>
      <c r="R333" s="302" t="b">
        <v>0</v>
      </c>
      <c r="S333" s="302">
        <v>0</v>
      </c>
      <c r="T333" s="280" t="b">
        <v>0</v>
      </c>
      <c r="U333" s="238" t="s">
        <v>521</v>
      </c>
    </row>
    <row r="334" spans="1:21" ht="16.5" customHeight="1" x14ac:dyDescent="0.3">
      <c r="A334" s="238" t="b">
        <v>1</v>
      </c>
      <c r="B334" s="281" t="s">
        <v>1426</v>
      </c>
      <c r="C334" s="280">
        <v>100308002</v>
      </c>
      <c r="D334" s="302">
        <v>175850201</v>
      </c>
      <c r="E334" s="281" t="s">
        <v>1144</v>
      </c>
      <c r="F334" s="302">
        <v>1</v>
      </c>
      <c r="G334" s="302">
        <v>0</v>
      </c>
      <c r="H334" s="302">
        <v>8</v>
      </c>
      <c r="I334" s="238" t="s">
        <v>1074</v>
      </c>
      <c r="J334" s="302">
        <v>175850201</v>
      </c>
      <c r="K334" s="302">
        <v>-1</v>
      </c>
      <c r="L334" s="302">
        <v>-1</v>
      </c>
      <c r="M334" s="302">
        <v>-1</v>
      </c>
      <c r="N334" s="280" t="b">
        <v>1</v>
      </c>
      <c r="O334" s="280">
        <v>0</v>
      </c>
      <c r="P334" s="302">
        <v>1</v>
      </c>
      <c r="Q334" s="302" t="s">
        <v>1063</v>
      </c>
      <c r="R334" s="302" t="b">
        <v>0</v>
      </c>
      <c r="S334" s="302">
        <v>0</v>
      </c>
      <c r="T334" s="280" t="b">
        <v>0</v>
      </c>
      <c r="U334" s="238" t="s">
        <v>521</v>
      </c>
    </row>
    <row r="335" spans="1:21" ht="16.5" customHeight="1" x14ac:dyDescent="0.3">
      <c r="A335" s="238" t="b">
        <v>1</v>
      </c>
      <c r="B335" s="281" t="s">
        <v>1427</v>
      </c>
      <c r="C335" s="280">
        <v>100308002</v>
      </c>
      <c r="D335" s="302">
        <v>175850202</v>
      </c>
      <c r="E335" s="281" t="s">
        <v>1163</v>
      </c>
      <c r="F335" s="302">
        <v>1</v>
      </c>
      <c r="G335" s="302">
        <v>0</v>
      </c>
      <c r="H335" s="302">
        <v>8</v>
      </c>
      <c r="I335" s="238" t="s">
        <v>1074</v>
      </c>
      <c r="J335" s="302">
        <v>175850202</v>
      </c>
      <c r="K335" s="302">
        <v>-1</v>
      </c>
      <c r="L335" s="302">
        <v>-1</v>
      </c>
      <c r="M335" s="302">
        <v>-1</v>
      </c>
      <c r="N335" s="280" t="b">
        <v>1</v>
      </c>
      <c r="O335" s="280">
        <v>0</v>
      </c>
      <c r="P335" s="302">
        <v>2</v>
      </c>
      <c r="Q335" s="302" t="s">
        <v>1063</v>
      </c>
      <c r="R335" s="302" t="b">
        <v>0</v>
      </c>
      <c r="S335" s="302">
        <v>0</v>
      </c>
      <c r="T335" s="280" t="b">
        <v>0</v>
      </c>
      <c r="U335" s="238" t="s">
        <v>521</v>
      </c>
    </row>
    <row r="336" spans="1:21" ht="16.5" customHeight="1" x14ac:dyDescent="0.3">
      <c r="A336" s="238" t="b">
        <v>1</v>
      </c>
      <c r="B336" s="281" t="s">
        <v>1428</v>
      </c>
      <c r="C336" s="280">
        <v>100308003</v>
      </c>
      <c r="D336" s="302">
        <v>175850301</v>
      </c>
      <c r="E336" s="281" t="s">
        <v>1144</v>
      </c>
      <c r="F336" s="302">
        <v>1.133</v>
      </c>
      <c r="G336" s="302">
        <v>0</v>
      </c>
      <c r="H336" s="302">
        <v>3</v>
      </c>
      <c r="I336" s="238" t="s">
        <v>1074</v>
      </c>
      <c r="J336" s="302">
        <v>175850301</v>
      </c>
      <c r="K336" s="302">
        <v>-1</v>
      </c>
      <c r="L336" s="302">
        <v>-1</v>
      </c>
      <c r="M336" s="302">
        <v>-1</v>
      </c>
      <c r="N336" s="280" t="b">
        <v>1</v>
      </c>
      <c r="O336" s="280">
        <v>0</v>
      </c>
      <c r="P336" s="302">
        <v>1</v>
      </c>
      <c r="Q336" s="302" t="s">
        <v>1063</v>
      </c>
      <c r="R336" s="302" t="b">
        <v>0</v>
      </c>
      <c r="S336" s="302">
        <v>0</v>
      </c>
      <c r="T336" s="280" t="b">
        <v>0</v>
      </c>
      <c r="U336" s="238" t="s">
        <v>521</v>
      </c>
    </row>
    <row r="337" spans="1:21" ht="16.5" customHeight="1" x14ac:dyDescent="0.3">
      <c r="A337" s="238" t="b">
        <v>1</v>
      </c>
      <c r="B337" s="281" t="s">
        <v>1429</v>
      </c>
      <c r="C337" s="280">
        <v>100308003</v>
      </c>
      <c r="D337" s="302">
        <v>175850302</v>
      </c>
      <c r="E337" s="281" t="s">
        <v>1163</v>
      </c>
      <c r="F337" s="302">
        <v>1.133</v>
      </c>
      <c r="G337" s="302">
        <v>0</v>
      </c>
      <c r="H337" s="302">
        <v>3</v>
      </c>
      <c r="I337" s="238" t="s">
        <v>1074</v>
      </c>
      <c r="J337" s="302">
        <v>175850302</v>
      </c>
      <c r="K337" s="302">
        <v>-1</v>
      </c>
      <c r="L337" s="302">
        <v>-1</v>
      </c>
      <c r="M337" s="302">
        <v>-1</v>
      </c>
      <c r="N337" s="280" t="b">
        <v>1</v>
      </c>
      <c r="O337" s="280">
        <v>0</v>
      </c>
      <c r="P337" s="302">
        <v>2</v>
      </c>
      <c r="Q337" s="302" t="s">
        <v>1063</v>
      </c>
      <c r="R337" s="302" t="b">
        <v>0</v>
      </c>
      <c r="S337" s="302">
        <v>0</v>
      </c>
      <c r="T337" s="280" t="b">
        <v>0</v>
      </c>
      <c r="U337" s="238" t="s">
        <v>521</v>
      </c>
    </row>
    <row r="338" spans="1:21" ht="16.5" customHeight="1" x14ac:dyDescent="0.3">
      <c r="A338" s="238" t="b">
        <v>1</v>
      </c>
      <c r="B338" s="281" t="s">
        <v>1430</v>
      </c>
      <c r="C338" s="280">
        <v>100308004</v>
      </c>
      <c r="D338" s="302">
        <v>175850401</v>
      </c>
      <c r="E338" s="281" t="s">
        <v>1144</v>
      </c>
      <c r="F338" s="302">
        <v>1.333</v>
      </c>
      <c r="G338" s="302">
        <v>0</v>
      </c>
      <c r="H338" s="302">
        <v>6</v>
      </c>
      <c r="I338" s="238" t="s">
        <v>1074</v>
      </c>
      <c r="J338" s="302">
        <v>175850401</v>
      </c>
      <c r="K338" s="302">
        <v>-1</v>
      </c>
      <c r="L338" s="302">
        <v>-1</v>
      </c>
      <c r="M338" s="302">
        <v>-1</v>
      </c>
      <c r="N338" s="280" t="b">
        <v>1</v>
      </c>
      <c r="O338" s="280">
        <v>0</v>
      </c>
      <c r="P338" s="302">
        <v>1</v>
      </c>
      <c r="Q338" s="302" t="s">
        <v>1063</v>
      </c>
      <c r="R338" s="302" t="b">
        <v>0</v>
      </c>
      <c r="S338" s="302">
        <v>0</v>
      </c>
      <c r="T338" s="280" t="b">
        <v>0</v>
      </c>
      <c r="U338" s="238" t="s">
        <v>521</v>
      </c>
    </row>
    <row r="339" spans="1:21" ht="16.5" customHeight="1" x14ac:dyDescent="0.3">
      <c r="A339" s="238" t="b">
        <v>1</v>
      </c>
      <c r="B339" s="281" t="s">
        <v>1431</v>
      </c>
      <c r="C339" s="280">
        <v>100308004</v>
      </c>
      <c r="D339" s="302">
        <v>175850402</v>
      </c>
      <c r="E339" s="281" t="s">
        <v>1163</v>
      </c>
      <c r="F339" s="302">
        <v>1.333</v>
      </c>
      <c r="G339" s="302">
        <v>0</v>
      </c>
      <c r="H339" s="302">
        <v>6</v>
      </c>
      <c r="I339" s="238" t="s">
        <v>1074</v>
      </c>
      <c r="J339" s="302">
        <v>175850402</v>
      </c>
      <c r="K339" s="302">
        <v>-1</v>
      </c>
      <c r="L339" s="302">
        <v>-1</v>
      </c>
      <c r="M339" s="302">
        <v>-1</v>
      </c>
      <c r="N339" s="280" t="b">
        <v>1</v>
      </c>
      <c r="O339" s="280">
        <v>0</v>
      </c>
      <c r="P339" s="302">
        <v>2</v>
      </c>
      <c r="Q339" s="302" t="s">
        <v>1063</v>
      </c>
      <c r="R339" s="302" t="b">
        <v>0</v>
      </c>
      <c r="S339" s="302">
        <v>0</v>
      </c>
      <c r="T339" s="280" t="b">
        <v>0</v>
      </c>
      <c r="U339" s="238" t="s">
        <v>521</v>
      </c>
    </row>
    <row r="340" spans="1:21" ht="16.5" customHeight="1" x14ac:dyDescent="0.3">
      <c r="A340" s="238" t="b">
        <v>1</v>
      </c>
      <c r="B340" s="281" t="s">
        <v>1432</v>
      </c>
      <c r="C340" s="280">
        <v>100308005</v>
      </c>
      <c r="D340" s="302">
        <v>175850501</v>
      </c>
      <c r="E340" s="281" t="s">
        <v>1144</v>
      </c>
      <c r="F340" s="302">
        <v>1.5</v>
      </c>
      <c r="G340" s="302">
        <v>0</v>
      </c>
      <c r="H340" s="302">
        <v>6</v>
      </c>
      <c r="I340" s="238" t="s">
        <v>1074</v>
      </c>
      <c r="J340" s="302">
        <v>175850501</v>
      </c>
      <c r="K340" s="302">
        <v>-1</v>
      </c>
      <c r="L340" s="302">
        <v>-1</v>
      </c>
      <c r="M340" s="302">
        <v>-1</v>
      </c>
      <c r="N340" s="280" t="b">
        <v>1</v>
      </c>
      <c r="O340" s="280">
        <v>0</v>
      </c>
      <c r="P340" s="302">
        <v>1</v>
      </c>
      <c r="Q340" s="302" t="s">
        <v>1063</v>
      </c>
      <c r="R340" s="302" t="b">
        <v>0</v>
      </c>
      <c r="S340" s="302">
        <v>0</v>
      </c>
      <c r="T340" s="280" t="b">
        <v>0</v>
      </c>
      <c r="U340" s="238" t="s">
        <v>521</v>
      </c>
    </row>
    <row r="341" spans="1:21" ht="16.5" customHeight="1" x14ac:dyDescent="0.3">
      <c r="A341" s="238" t="b">
        <v>1</v>
      </c>
      <c r="B341" s="281" t="s">
        <v>1433</v>
      </c>
      <c r="C341" s="280">
        <v>100308005</v>
      </c>
      <c r="D341" s="302">
        <v>175850502</v>
      </c>
      <c r="E341" s="281" t="s">
        <v>1163</v>
      </c>
      <c r="F341" s="302">
        <v>1.5</v>
      </c>
      <c r="G341" s="302">
        <v>0</v>
      </c>
      <c r="H341" s="302">
        <v>6</v>
      </c>
      <c r="I341" s="238" t="s">
        <v>1074</v>
      </c>
      <c r="J341" s="302">
        <v>175850502</v>
      </c>
      <c r="K341" s="302">
        <v>-1</v>
      </c>
      <c r="L341" s="302">
        <v>-1</v>
      </c>
      <c r="M341" s="302">
        <v>-1</v>
      </c>
      <c r="N341" s="280" t="b">
        <v>1</v>
      </c>
      <c r="O341" s="280">
        <v>0</v>
      </c>
      <c r="P341" s="302">
        <v>2</v>
      </c>
      <c r="Q341" s="302" t="s">
        <v>1063</v>
      </c>
      <c r="R341" s="302" t="b">
        <v>0</v>
      </c>
      <c r="S341" s="302">
        <v>0</v>
      </c>
      <c r="T341" s="280" t="b">
        <v>0</v>
      </c>
      <c r="U341" s="238" t="s">
        <v>521</v>
      </c>
    </row>
    <row r="342" spans="1:21" ht="16.5" customHeight="1" x14ac:dyDescent="0.3">
      <c r="A342" s="238" t="b">
        <v>1</v>
      </c>
      <c r="B342" s="281" t="s">
        <v>1434</v>
      </c>
      <c r="C342" s="280">
        <v>100308005</v>
      </c>
      <c r="D342" s="302">
        <v>175850503</v>
      </c>
      <c r="E342" s="281" t="s">
        <v>1152</v>
      </c>
      <c r="F342" s="302">
        <v>2.1669999999999998</v>
      </c>
      <c r="G342" s="302">
        <v>0</v>
      </c>
      <c r="H342" s="302">
        <v>6</v>
      </c>
      <c r="I342" s="238" t="s">
        <v>1074</v>
      </c>
      <c r="J342" s="302">
        <v>175850503</v>
      </c>
      <c r="K342" s="302">
        <v>-1</v>
      </c>
      <c r="L342" s="302">
        <v>-1</v>
      </c>
      <c r="M342" s="302">
        <v>-1</v>
      </c>
      <c r="N342" s="280" t="b">
        <v>1</v>
      </c>
      <c r="O342" s="280">
        <v>0</v>
      </c>
      <c r="P342" s="302">
        <v>3</v>
      </c>
      <c r="Q342" s="302" t="s">
        <v>1063</v>
      </c>
      <c r="R342" s="302" t="b">
        <v>0</v>
      </c>
      <c r="S342" s="302">
        <v>0</v>
      </c>
      <c r="T342" s="280" t="b">
        <v>0</v>
      </c>
      <c r="U342" s="238" t="s">
        <v>521</v>
      </c>
    </row>
    <row r="343" spans="1:21" ht="16.5" customHeight="1" x14ac:dyDescent="0.3">
      <c r="A343" s="251" t="b">
        <v>1</v>
      </c>
      <c r="B343" s="252" t="s">
        <v>1147</v>
      </c>
      <c r="C343" s="296">
        <v>100701001</v>
      </c>
      <c r="D343" s="296">
        <v>176010101</v>
      </c>
      <c r="E343" s="252" t="s">
        <v>1144</v>
      </c>
      <c r="F343" s="251">
        <v>1.167</v>
      </c>
      <c r="G343" s="251">
        <v>0</v>
      </c>
      <c r="H343" s="251">
        <v>2</v>
      </c>
      <c r="I343" s="251" t="s">
        <v>1074</v>
      </c>
      <c r="J343" s="310">
        <v>404</v>
      </c>
      <c r="K343" s="311"/>
      <c r="L343" s="311"/>
      <c r="M343" s="311">
        <v>-1</v>
      </c>
      <c r="N343" s="251" t="b">
        <v>1</v>
      </c>
      <c r="O343" s="251">
        <v>0</v>
      </c>
      <c r="P343" s="251">
        <v>1</v>
      </c>
      <c r="Q343" s="251" t="s">
        <v>1063</v>
      </c>
      <c r="R343" s="251" t="b">
        <v>0</v>
      </c>
      <c r="S343" s="251">
        <v>0</v>
      </c>
      <c r="T343" s="251" t="b">
        <v>0</v>
      </c>
      <c r="U343" s="251" t="s">
        <v>521</v>
      </c>
    </row>
    <row r="344" spans="1:21" ht="16.5" customHeight="1" x14ac:dyDescent="0.3">
      <c r="A344" s="251" t="b">
        <v>1</v>
      </c>
      <c r="B344" s="252" t="s">
        <v>1153</v>
      </c>
      <c r="C344" s="312">
        <v>100701002</v>
      </c>
      <c r="D344" s="296">
        <v>176010201</v>
      </c>
      <c r="E344" s="252" t="s">
        <v>1144</v>
      </c>
      <c r="F344" s="251">
        <v>1.167</v>
      </c>
      <c r="G344" s="251">
        <v>0</v>
      </c>
      <c r="H344" s="251">
        <v>5</v>
      </c>
      <c r="I344" s="251" t="s">
        <v>1074</v>
      </c>
      <c r="J344" s="310">
        <v>409</v>
      </c>
      <c r="K344" s="311"/>
      <c r="L344" s="311"/>
      <c r="M344" s="311">
        <v>-1</v>
      </c>
      <c r="N344" s="251" t="b">
        <v>1</v>
      </c>
      <c r="O344" s="251">
        <v>0</v>
      </c>
      <c r="P344" s="251">
        <v>1</v>
      </c>
      <c r="Q344" s="251" t="s">
        <v>1063</v>
      </c>
      <c r="R344" s="251" t="b">
        <v>0</v>
      </c>
      <c r="S344" s="251">
        <v>0</v>
      </c>
      <c r="T344" s="251" t="b">
        <v>0</v>
      </c>
      <c r="U344" s="251" t="s">
        <v>521</v>
      </c>
    </row>
    <row r="345" spans="1:21" ht="16.5" customHeight="1" x14ac:dyDescent="0.3">
      <c r="A345" s="251" t="b">
        <v>1</v>
      </c>
      <c r="B345" s="252" t="s">
        <v>1154</v>
      </c>
      <c r="C345" s="312">
        <v>100701002</v>
      </c>
      <c r="D345" s="251">
        <f>D344+1</f>
        <v>176010202</v>
      </c>
      <c r="E345" s="252" t="s">
        <v>1152</v>
      </c>
      <c r="F345" s="251">
        <v>1.6659999999999999</v>
      </c>
      <c r="G345" s="251">
        <v>0</v>
      </c>
      <c r="H345" s="251">
        <v>8</v>
      </c>
      <c r="I345" s="251" t="s">
        <v>1074</v>
      </c>
      <c r="J345" s="310">
        <v>410</v>
      </c>
      <c r="K345" s="311">
        <v>3514</v>
      </c>
      <c r="L345" s="311">
        <v>44902</v>
      </c>
      <c r="M345" s="299">
        <v>540110011</v>
      </c>
      <c r="N345" s="251" t="b">
        <v>1</v>
      </c>
      <c r="O345" s="251">
        <v>0</v>
      </c>
      <c r="P345" s="251">
        <v>2</v>
      </c>
      <c r="Q345" s="251" t="s">
        <v>1063</v>
      </c>
      <c r="R345" s="251" t="b">
        <v>0</v>
      </c>
      <c r="S345" s="251">
        <v>0</v>
      </c>
      <c r="T345" s="251" t="b">
        <v>0</v>
      </c>
      <c r="U345" s="251" t="s">
        <v>521</v>
      </c>
    </row>
    <row r="346" spans="1:21" ht="16.5" customHeight="1" x14ac:dyDescent="0.3">
      <c r="A346" s="251" t="b">
        <v>1</v>
      </c>
      <c r="B346" s="252" t="s">
        <v>1179</v>
      </c>
      <c r="C346" s="251">
        <v>100701003</v>
      </c>
      <c r="D346" s="296">
        <v>176010301</v>
      </c>
      <c r="E346" s="252" t="s">
        <v>1144</v>
      </c>
      <c r="F346" s="251">
        <v>0.66600000000000004</v>
      </c>
      <c r="G346" s="251">
        <v>0</v>
      </c>
      <c r="H346" s="251">
        <v>6</v>
      </c>
      <c r="I346" s="251" t="s">
        <v>1074</v>
      </c>
      <c r="J346" s="310">
        <v>566</v>
      </c>
      <c r="K346" s="311"/>
      <c r="L346" s="311"/>
      <c r="M346" s="311">
        <v>-1</v>
      </c>
      <c r="N346" s="251" t="b">
        <v>1</v>
      </c>
      <c r="O346" s="251">
        <v>0</v>
      </c>
      <c r="P346" s="251">
        <v>1</v>
      </c>
      <c r="Q346" s="251" t="s">
        <v>1063</v>
      </c>
      <c r="R346" s="251" t="b">
        <v>0</v>
      </c>
      <c r="S346" s="251">
        <v>0</v>
      </c>
      <c r="T346" s="251" t="b">
        <v>0</v>
      </c>
      <c r="U346" s="251" t="s">
        <v>521</v>
      </c>
    </row>
    <row r="347" spans="1:21" ht="16.5" customHeight="1" x14ac:dyDescent="0.3">
      <c r="A347" s="251" t="b">
        <v>1</v>
      </c>
      <c r="B347" s="252" t="s">
        <v>1180</v>
      </c>
      <c r="C347" s="251">
        <v>100701003</v>
      </c>
      <c r="D347" s="251">
        <f>D346+1</f>
        <v>176010302</v>
      </c>
      <c r="E347" s="252" t="s">
        <v>1152</v>
      </c>
      <c r="F347" s="251">
        <v>0.66600000000000004</v>
      </c>
      <c r="G347" s="251">
        <v>0</v>
      </c>
      <c r="H347" s="251">
        <v>6</v>
      </c>
      <c r="I347" s="251" t="s">
        <v>1074</v>
      </c>
      <c r="J347" s="310">
        <v>567</v>
      </c>
      <c r="K347" s="311">
        <v>3515</v>
      </c>
      <c r="L347" s="311">
        <v>44903</v>
      </c>
      <c r="M347" s="299">
        <v>540110003</v>
      </c>
      <c r="N347" s="251" t="b">
        <v>1</v>
      </c>
      <c r="O347" s="251">
        <v>0</v>
      </c>
      <c r="P347" s="251">
        <v>2</v>
      </c>
      <c r="Q347" s="251" t="s">
        <v>1063</v>
      </c>
      <c r="R347" s="251" t="b">
        <v>0</v>
      </c>
      <c r="S347" s="251">
        <v>0</v>
      </c>
      <c r="T347" s="251" t="b">
        <v>0</v>
      </c>
      <c r="U347" s="251" t="s">
        <v>521</v>
      </c>
    </row>
    <row r="348" spans="1:21" ht="16.5" customHeight="1" x14ac:dyDescent="0.3">
      <c r="A348" s="251" t="b">
        <v>1</v>
      </c>
      <c r="B348" s="252" t="s">
        <v>1176</v>
      </c>
      <c r="C348" s="251">
        <v>100701004</v>
      </c>
      <c r="D348" s="296">
        <v>176010401</v>
      </c>
      <c r="E348" s="252" t="s">
        <v>1144</v>
      </c>
      <c r="F348" s="251">
        <v>1.0329999999999999</v>
      </c>
      <c r="G348" s="251">
        <v>0</v>
      </c>
      <c r="H348" s="251">
        <v>2</v>
      </c>
      <c r="I348" s="251" t="s">
        <v>1074</v>
      </c>
      <c r="J348" s="310">
        <v>427</v>
      </c>
      <c r="K348" s="311"/>
      <c r="L348" s="311"/>
      <c r="M348" s="311">
        <v>-1</v>
      </c>
      <c r="N348" s="251" t="b">
        <v>1</v>
      </c>
      <c r="O348" s="251">
        <v>0</v>
      </c>
      <c r="P348" s="251">
        <v>1</v>
      </c>
      <c r="Q348" s="251" t="s">
        <v>1063</v>
      </c>
      <c r="R348" s="251" t="b">
        <v>0</v>
      </c>
      <c r="S348" s="251">
        <v>0</v>
      </c>
      <c r="T348" s="251" t="b">
        <v>0</v>
      </c>
      <c r="U348" s="251" t="s">
        <v>521</v>
      </c>
    </row>
    <row r="349" spans="1:21" ht="16.5" customHeight="1" x14ac:dyDescent="0.3">
      <c r="A349" s="251" t="b">
        <v>1</v>
      </c>
      <c r="B349" s="252" t="s">
        <v>1177</v>
      </c>
      <c r="C349" s="251">
        <v>100701004</v>
      </c>
      <c r="D349" s="251">
        <f>D348+1</f>
        <v>176010402</v>
      </c>
      <c r="E349" s="252" t="s">
        <v>1152</v>
      </c>
      <c r="F349" s="251">
        <v>1.3</v>
      </c>
      <c r="G349" s="251">
        <v>0</v>
      </c>
      <c r="H349" s="251">
        <v>3</v>
      </c>
      <c r="I349" s="251" t="s">
        <v>1074</v>
      </c>
      <c r="J349" s="310">
        <v>428</v>
      </c>
      <c r="K349" s="311">
        <v>3516</v>
      </c>
      <c r="L349" s="311">
        <v>44904</v>
      </c>
      <c r="M349" s="299">
        <v>540110004</v>
      </c>
      <c r="N349" s="251" t="b">
        <v>1</v>
      </c>
      <c r="O349" s="251">
        <v>0</v>
      </c>
      <c r="P349" s="251">
        <v>2</v>
      </c>
      <c r="Q349" s="251" t="s">
        <v>1063</v>
      </c>
      <c r="R349" s="251" t="b">
        <v>0</v>
      </c>
      <c r="S349" s="251">
        <v>0</v>
      </c>
      <c r="T349" s="251" t="b">
        <v>0</v>
      </c>
      <c r="U349" s="251" t="s">
        <v>521</v>
      </c>
    </row>
    <row r="350" spans="1:21" ht="16.5" customHeight="1" x14ac:dyDescent="0.3">
      <c r="A350" s="251" t="b">
        <v>1</v>
      </c>
      <c r="B350" s="252" t="s">
        <v>1202</v>
      </c>
      <c r="C350" s="251">
        <v>100701005</v>
      </c>
      <c r="D350" s="296">
        <v>176010501</v>
      </c>
      <c r="E350" s="252" t="s">
        <v>1144</v>
      </c>
      <c r="F350" s="251">
        <v>1.1659999999999999</v>
      </c>
      <c r="G350" s="251">
        <v>0</v>
      </c>
      <c r="H350" s="251">
        <v>3</v>
      </c>
      <c r="I350" s="251" t="s">
        <v>1074</v>
      </c>
      <c r="J350" s="310">
        <v>448</v>
      </c>
      <c r="K350" s="311"/>
      <c r="L350" s="311"/>
      <c r="M350" s="311">
        <v>-1</v>
      </c>
      <c r="N350" s="251" t="b">
        <v>1</v>
      </c>
      <c r="O350" s="251">
        <v>0</v>
      </c>
      <c r="P350" s="251">
        <v>1</v>
      </c>
      <c r="Q350" s="251" t="s">
        <v>1063</v>
      </c>
      <c r="R350" s="251" t="b">
        <v>0</v>
      </c>
      <c r="S350" s="251">
        <v>0</v>
      </c>
      <c r="T350" s="251" t="b">
        <v>0</v>
      </c>
      <c r="U350" s="251" t="s">
        <v>521</v>
      </c>
    </row>
    <row r="351" spans="1:21" ht="16.5" customHeight="1" x14ac:dyDescent="0.3">
      <c r="A351" s="251" t="b">
        <v>1</v>
      </c>
      <c r="B351" s="252" t="s">
        <v>1203</v>
      </c>
      <c r="C351" s="251">
        <v>100701005</v>
      </c>
      <c r="D351" s="251">
        <f>D350+1</f>
        <v>176010502</v>
      </c>
      <c r="E351" s="252" t="s">
        <v>1152</v>
      </c>
      <c r="F351" s="251">
        <v>0.8</v>
      </c>
      <c r="G351" s="251">
        <v>0</v>
      </c>
      <c r="H351" s="251">
        <v>3</v>
      </c>
      <c r="I351" s="251" t="s">
        <v>1074</v>
      </c>
      <c r="J351" s="310">
        <v>449</v>
      </c>
      <c r="K351" s="311">
        <v>3517</v>
      </c>
      <c r="L351" s="311">
        <v>44905</v>
      </c>
      <c r="M351" s="299">
        <v>540110005</v>
      </c>
      <c r="N351" s="251" t="b">
        <v>1</v>
      </c>
      <c r="O351" s="251">
        <v>0</v>
      </c>
      <c r="P351" s="251">
        <v>2</v>
      </c>
      <c r="Q351" s="251" t="s">
        <v>1063</v>
      </c>
      <c r="R351" s="251" t="b">
        <v>0</v>
      </c>
      <c r="S351" s="251">
        <v>0</v>
      </c>
      <c r="T351" s="251" t="b">
        <v>0</v>
      </c>
      <c r="U351" s="251" t="s">
        <v>521</v>
      </c>
    </row>
    <row r="352" spans="1:21" ht="16.5" customHeight="1" x14ac:dyDescent="0.3">
      <c r="A352" s="251" t="b">
        <v>1</v>
      </c>
      <c r="B352" s="252" t="s">
        <v>1205</v>
      </c>
      <c r="C352" s="251">
        <v>100701006</v>
      </c>
      <c r="D352" s="296">
        <v>176010601</v>
      </c>
      <c r="E352" s="252" t="s">
        <v>1144</v>
      </c>
      <c r="F352" s="251">
        <v>1</v>
      </c>
      <c r="G352" s="251">
        <v>0</v>
      </c>
      <c r="H352" s="251">
        <v>6</v>
      </c>
      <c r="I352" s="251" t="s">
        <v>1074</v>
      </c>
      <c r="J352" s="310">
        <v>451</v>
      </c>
      <c r="K352" s="311"/>
      <c r="L352" s="311"/>
      <c r="M352" s="311">
        <v>-1</v>
      </c>
      <c r="N352" s="251" t="b">
        <v>1</v>
      </c>
      <c r="O352" s="251">
        <v>0</v>
      </c>
      <c r="P352" s="251">
        <v>1</v>
      </c>
      <c r="Q352" s="251" t="s">
        <v>1063</v>
      </c>
      <c r="R352" s="251" t="b">
        <v>0</v>
      </c>
      <c r="S352" s="251">
        <v>0</v>
      </c>
      <c r="T352" s="251" t="b">
        <v>0</v>
      </c>
      <c r="U352" s="251" t="s">
        <v>521</v>
      </c>
    </row>
    <row r="353" spans="1:21" ht="16.5" customHeight="1" x14ac:dyDescent="0.3">
      <c r="A353" s="251" t="b">
        <v>1</v>
      </c>
      <c r="B353" s="252" t="s">
        <v>1206</v>
      </c>
      <c r="C353" s="251">
        <v>100701006</v>
      </c>
      <c r="D353" s="251">
        <f>D352+1</f>
        <v>176010602</v>
      </c>
      <c r="E353" s="252" t="s">
        <v>1152</v>
      </c>
      <c r="F353" s="251">
        <v>1.7330000000000001</v>
      </c>
      <c r="G353" s="251">
        <v>0</v>
      </c>
      <c r="H353" s="251">
        <v>6</v>
      </c>
      <c r="I353" s="251" t="s">
        <v>1074</v>
      </c>
      <c r="J353" s="310">
        <v>452</v>
      </c>
      <c r="K353" s="311">
        <v>3518</v>
      </c>
      <c r="L353" s="311">
        <v>44906</v>
      </c>
      <c r="M353" s="299">
        <v>540110006</v>
      </c>
      <c r="N353" s="251" t="b">
        <v>1</v>
      </c>
      <c r="O353" s="251">
        <v>0</v>
      </c>
      <c r="P353" s="251">
        <v>2</v>
      </c>
      <c r="Q353" s="251" t="s">
        <v>1063</v>
      </c>
      <c r="R353" s="251" t="b">
        <v>0</v>
      </c>
      <c r="S353" s="251">
        <v>0</v>
      </c>
      <c r="T353" s="251" t="b">
        <v>0</v>
      </c>
      <c r="U353" s="251" t="s">
        <v>521</v>
      </c>
    </row>
    <row r="354" spans="1:21" ht="16.5" customHeight="1" x14ac:dyDescent="0.3">
      <c r="A354" s="251" t="b">
        <v>1</v>
      </c>
      <c r="B354" s="252" t="s">
        <v>1386</v>
      </c>
      <c r="C354" s="296">
        <v>100702001</v>
      </c>
      <c r="D354" s="296">
        <v>176010701</v>
      </c>
      <c r="E354" s="252" t="s">
        <v>1144</v>
      </c>
      <c r="F354" s="251">
        <v>1.333</v>
      </c>
      <c r="G354" s="251">
        <v>0</v>
      </c>
      <c r="H354" s="251">
        <v>4</v>
      </c>
      <c r="I354" s="251" t="s">
        <v>1074</v>
      </c>
      <c r="J354" s="251">
        <v>175100601</v>
      </c>
      <c r="K354" s="311"/>
      <c r="L354" s="311"/>
      <c r="M354" s="311">
        <v>-1</v>
      </c>
      <c r="N354" s="251" t="b">
        <v>1</v>
      </c>
      <c r="O354" s="251">
        <v>0</v>
      </c>
      <c r="P354" s="251">
        <v>1</v>
      </c>
      <c r="Q354" s="251" t="s">
        <v>1063</v>
      </c>
      <c r="R354" s="251" t="b">
        <v>0</v>
      </c>
      <c r="S354" s="251">
        <v>0</v>
      </c>
      <c r="T354" s="251" t="b">
        <v>0</v>
      </c>
      <c r="U354" s="251" t="s">
        <v>521</v>
      </c>
    </row>
    <row r="355" spans="1:21" ht="16.5" customHeight="1" x14ac:dyDescent="0.3">
      <c r="A355" s="251" t="b">
        <v>1</v>
      </c>
      <c r="B355" s="252" t="s">
        <v>1387</v>
      </c>
      <c r="C355" s="296">
        <v>100702001</v>
      </c>
      <c r="D355" s="251">
        <f>D354+1</f>
        <v>176010702</v>
      </c>
      <c r="E355" s="252" t="s">
        <v>1152</v>
      </c>
      <c r="F355" s="251">
        <v>2.5</v>
      </c>
      <c r="G355" s="251">
        <v>0</v>
      </c>
      <c r="H355" s="251">
        <v>4</v>
      </c>
      <c r="I355" s="251" t="s">
        <v>1074</v>
      </c>
      <c r="J355" s="251">
        <v>175100602</v>
      </c>
      <c r="K355" s="311">
        <v>3519</v>
      </c>
      <c r="L355" s="311">
        <v>44907</v>
      </c>
      <c r="M355" s="299">
        <v>540110007</v>
      </c>
      <c r="N355" s="251" t="b">
        <v>1</v>
      </c>
      <c r="O355" s="251">
        <v>0</v>
      </c>
      <c r="P355" s="251">
        <v>2</v>
      </c>
      <c r="Q355" s="251" t="s">
        <v>1063</v>
      </c>
      <c r="R355" s="251" t="b">
        <v>0</v>
      </c>
      <c r="S355" s="251">
        <v>0</v>
      </c>
      <c r="T355" s="251" t="b">
        <v>0</v>
      </c>
      <c r="U355" s="251" t="s">
        <v>521</v>
      </c>
    </row>
    <row r="356" spans="1:21" ht="16.5" customHeight="1" x14ac:dyDescent="0.3">
      <c r="A356" s="251" t="b">
        <v>1</v>
      </c>
      <c r="B356" s="252" t="s">
        <v>1182</v>
      </c>
      <c r="C356" s="251">
        <v>100702002</v>
      </c>
      <c r="D356" s="296">
        <v>176010801</v>
      </c>
      <c r="E356" s="252" t="s">
        <v>1144</v>
      </c>
      <c r="F356" s="251">
        <v>1.7330000000000001</v>
      </c>
      <c r="G356" s="251">
        <v>0</v>
      </c>
      <c r="H356" s="251">
        <v>3</v>
      </c>
      <c r="I356" s="251" t="s">
        <v>1074</v>
      </c>
      <c r="J356" s="310">
        <v>432</v>
      </c>
      <c r="K356" s="311"/>
      <c r="L356" s="311"/>
      <c r="M356" s="311">
        <v>-1</v>
      </c>
      <c r="N356" s="251" t="b">
        <v>1</v>
      </c>
      <c r="O356" s="251">
        <v>0</v>
      </c>
      <c r="P356" s="251">
        <v>1</v>
      </c>
      <c r="Q356" s="251" t="s">
        <v>1063</v>
      </c>
      <c r="R356" s="251" t="b">
        <v>0</v>
      </c>
      <c r="S356" s="251">
        <v>0</v>
      </c>
      <c r="T356" s="251" t="b">
        <v>0</v>
      </c>
      <c r="U356" s="251" t="s">
        <v>521</v>
      </c>
    </row>
    <row r="357" spans="1:21" ht="16.5" customHeight="1" x14ac:dyDescent="0.3">
      <c r="A357" s="251" t="b">
        <v>1</v>
      </c>
      <c r="B357" s="252" t="s">
        <v>1183</v>
      </c>
      <c r="C357" s="251">
        <v>100702002</v>
      </c>
      <c r="D357" s="251">
        <f>D356+1</f>
        <v>176010802</v>
      </c>
      <c r="E357" s="252" t="s">
        <v>1163</v>
      </c>
      <c r="F357" s="251">
        <v>1.7330000000000001</v>
      </c>
      <c r="G357" s="251">
        <v>0</v>
      </c>
      <c r="H357" s="251">
        <v>3</v>
      </c>
      <c r="I357" s="251" t="s">
        <v>1074</v>
      </c>
      <c r="J357" s="310">
        <v>433</v>
      </c>
      <c r="K357" s="311"/>
      <c r="L357" s="311"/>
      <c r="M357" s="311">
        <v>-1</v>
      </c>
      <c r="N357" s="251" t="b">
        <v>1</v>
      </c>
      <c r="O357" s="251">
        <v>0</v>
      </c>
      <c r="P357" s="251">
        <v>2</v>
      </c>
      <c r="Q357" s="251" t="s">
        <v>1063</v>
      </c>
      <c r="R357" s="251" t="b">
        <v>0</v>
      </c>
      <c r="S357" s="251">
        <v>0</v>
      </c>
      <c r="T357" s="251" t="b">
        <v>0</v>
      </c>
      <c r="U357" s="251" t="s">
        <v>521</v>
      </c>
    </row>
    <row r="358" spans="1:21" ht="16.5" customHeight="1" x14ac:dyDescent="0.3">
      <c r="A358" s="251" t="b">
        <v>1</v>
      </c>
      <c r="B358" s="252" t="s">
        <v>1184</v>
      </c>
      <c r="C358" s="251">
        <v>100702002</v>
      </c>
      <c r="D358" s="251">
        <f>D357+1</f>
        <v>176010803</v>
      </c>
      <c r="E358" s="252" t="s">
        <v>1152</v>
      </c>
      <c r="F358" s="251">
        <v>2.8</v>
      </c>
      <c r="G358" s="251">
        <v>0</v>
      </c>
      <c r="H358" s="251">
        <v>8</v>
      </c>
      <c r="I358" s="251" t="s">
        <v>1074</v>
      </c>
      <c r="J358" s="310">
        <v>434</v>
      </c>
      <c r="K358" s="311">
        <v>3521</v>
      </c>
      <c r="L358" s="311">
        <v>44909</v>
      </c>
      <c r="M358" s="299">
        <v>540110008</v>
      </c>
      <c r="N358" s="251" t="b">
        <v>1</v>
      </c>
      <c r="O358" s="251">
        <v>0</v>
      </c>
      <c r="P358" s="251">
        <v>3</v>
      </c>
      <c r="Q358" s="251" t="s">
        <v>1063</v>
      </c>
      <c r="R358" s="251" t="b">
        <v>0</v>
      </c>
      <c r="S358" s="251">
        <v>0</v>
      </c>
      <c r="T358" s="251" t="b">
        <v>0</v>
      </c>
      <c r="U358" s="251" t="s">
        <v>521</v>
      </c>
    </row>
    <row r="359" spans="1:21" ht="16.5" customHeight="1" x14ac:dyDescent="0.3">
      <c r="A359" s="251" t="b">
        <v>1</v>
      </c>
      <c r="B359" s="252" t="s">
        <v>1185</v>
      </c>
      <c r="C359" s="251">
        <v>100702002</v>
      </c>
      <c r="D359" s="251">
        <f>D358+1</f>
        <v>176010804</v>
      </c>
      <c r="E359" s="252" t="s">
        <v>1160</v>
      </c>
      <c r="F359" s="251">
        <v>2.9329999999999998</v>
      </c>
      <c r="G359" s="251">
        <v>0</v>
      </c>
      <c r="H359" s="251">
        <v>8</v>
      </c>
      <c r="I359" s="251" t="s">
        <v>1074</v>
      </c>
      <c r="J359" s="310">
        <v>435</v>
      </c>
      <c r="K359" s="311">
        <v>3522</v>
      </c>
      <c r="L359" s="311">
        <v>44910</v>
      </c>
      <c r="M359" s="299">
        <v>540110026</v>
      </c>
      <c r="N359" s="251" t="b">
        <v>1</v>
      </c>
      <c r="O359" s="251">
        <v>0</v>
      </c>
      <c r="P359" s="251">
        <v>4</v>
      </c>
      <c r="Q359" s="251" t="s">
        <v>1063</v>
      </c>
      <c r="R359" s="251" t="b">
        <v>0</v>
      </c>
      <c r="S359" s="251">
        <v>0</v>
      </c>
      <c r="T359" s="251" t="b">
        <v>0</v>
      </c>
      <c r="U359" s="251" t="s">
        <v>521</v>
      </c>
    </row>
    <row r="360" spans="1:21" ht="16.5" customHeight="1" x14ac:dyDescent="0.3">
      <c r="A360" s="251" t="b">
        <v>1</v>
      </c>
      <c r="B360" s="252" t="s">
        <v>1211</v>
      </c>
      <c r="C360" s="251">
        <v>100702003</v>
      </c>
      <c r="D360" s="296">
        <v>176010901</v>
      </c>
      <c r="E360" s="252" t="s">
        <v>1144</v>
      </c>
      <c r="F360" s="251">
        <v>1.8660000000000001</v>
      </c>
      <c r="G360" s="251">
        <v>0</v>
      </c>
      <c r="H360" s="251">
        <v>2</v>
      </c>
      <c r="I360" s="251" t="s">
        <v>1074</v>
      </c>
      <c r="J360" s="310">
        <v>457</v>
      </c>
      <c r="K360" s="311"/>
      <c r="L360" s="311"/>
      <c r="M360" s="311">
        <v>-1</v>
      </c>
      <c r="N360" s="251" t="b">
        <v>1</v>
      </c>
      <c r="O360" s="251">
        <v>0</v>
      </c>
      <c r="P360" s="251">
        <v>1</v>
      </c>
      <c r="Q360" s="251" t="s">
        <v>1063</v>
      </c>
      <c r="R360" s="251" t="b">
        <v>0</v>
      </c>
      <c r="S360" s="251">
        <v>0</v>
      </c>
      <c r="T360" s="251" t="b">
        <v>0</v>
      </c>
      <c r="U360" s="251" t="s">
        <v>521</v>
      </c>
    </row>
    <row r="361" spans="1:21" ht="16.5" customHeight="1" x14ac:dyDescent="0.3">
      <c r="A361" s="251" t="b">
        <v>1</v>
      </c>
      <c r="B361" s="252" t="s">
        <v>1212</v>
      </c>
      <c r="C361" s="251">
        <v>100702003</v>
      </c>
      <c r="D361" s="251">
        <f>D360+1</f>
        <v>176010902</v>
      </c>
      <c r="E361" s="252" t="s">
        <v>1152</v>
      </c>
      <c r="F361" s="251">
        <v>2.8</v>
      </c>
      <c r="G361" s="251">
        <v>0</v>
      </c>
      <c r="H361" s="251">
        <v>4</v>
      </c>
      <c r="I361" s="251" t="s">
        <v>1074</v>
      </c>
      <c r="J361" s="310">
        <v>458</v>
      </c>
      <c r="K361" s="311">
        <v>3523</v>
      </c>
      <c r="L361" s="311">
        <v>44911</v>
      </c>
      <c r="M361" s="299">
        <v>540110009</v>
      </c>
      <c r="N361" s="251" t="b">
        <v>1</v>
      </c>
      <c r="O361" s="251">
        <v>0</v>
      </c>
      <c r="P361" s="251">
        <v>2</v>
      </c>
      <c r="Q361" s="251" t="s">
        <v>1063</v>
      </c>
      <c r="R361" s="251" t="b">
        <v>0</v>
      </c>
      <c r="S361" s="251">
        <v>0</v>
      </c>
      <c r="T361" s="251" t="b">
        <v>0</v>
      </c>
      <c r="U361" s="251" t="s">
        <v>521</v>
      </c>
    </row>
    <row r="362" spans="1:21" ht="16.5" customHeight="1" x14ac:dyDescent="0.3">
      <c r="A362" s="251" t="b">
        <v>1</v>
      </c>
      <c r="B362" s="252" t="s">
        <v>1213</v>
      </c>
      <c r="C362" s="251">
        <v>100702003</v>
      </c>
      <c r="D362" s="251">
        <f>D361+1</f>
        <v>176010903</v>
      </c>
      <c r="E362" s="252" t="s">
        <v>1160</v>
      </c>
      <c r="F362" s="251">
        <v>2.8330000000000002</v>
      </c>
      <c r="G362" s="251">
        <v>0</v>
      </c>
      <c r="H362" s="251">
        <v>8</v>
      </c>
      <c r="I362" s="251" t="s">
        <v>1074</v>
      </c>
      <c r="J362" s="310">
        <v>459</v>
      </c>
      <c r="K362" s="311">
        <v>3524</v>
      </c>
      <c r="L362" s="311">
        <v>44912</v>
      </c>
      <c r="M362" s="299">
        <v>540110027</v>
      </c>
      <c r="N362" s="251" t="b">
        <v>1</v>
      </c>
      <c r="O362" s="251">
        <v>0</v>
      </c>
      <c r="P362" s="251">
        <v>3</v>
      </c>
      <c r="Q362" s="251" t="s">
        <v>1063</v>
      </c>
      <c r="R362" s="251" t="b">
        <v>0</v>
      </c>
      <c r="S362" s="251">
        <v>0</v>
      </c>
      <c r="T362" s="251" t="b">
        <v>0</v>
      </c>
      <c r="U362" s="251" t="s">
        <v>521</v>
      </c>
    </row>
    <row r="363" spans="1:21" ht="16.5" customHeight="1" x14ac:dyDescent="0.3">
      <c r="A363" s="251" t="b">
        <v>1</v>
      </c>
      <c r="B363" s="252" t="s">
        <v>1243</v>
      </c>
      <c r="C363" s="251">
        <v>100702004</v>
      </c>
      <c r="D363" s="296">
        <v>176011001</v>
      </c>
      <c r="E363" s="252" t="s">
        <v>1144</v>
      </c>
      <c r="F363" s="251">
        <v>1.333</v>
      </c>
      <c r="G363" s="251">
        <v>0</v>
      </c>
      <c r="H363" s="251">
        <v>2</v>
      </c>
      <c r="I363" s="251" t="s">
        <v>1074</v>
      </c>
      <c r="J363" s="310">
        <v>484</v>
      </c>
      <c r="K363" s="311"/>
      <c r="L363" s="311"/>
      <c r="M363" s="311">
        <v>-1</v>
      </c>
      <c r="N363" s="251" t="b">
        <v>1</v>
      </c>
      <c r="O363" s="251">
        <v>0</v>
      </c>
      <c r="P363" s="251">
        <v>1</v>
      </c>
      <c r="Q363" s="251" t="s">
        <v>1063</v>
      </c>
      <c r="R363" s="251" t="b">
        <v>0</v>
      </c>
      <c r="S363" s="251">
        <v>0</v>
      </c>
      <c r="T363" s="251" t="b">
        <v>0</v>
      </c>
      <c r="U363" s="251" t="s">
        <v>521</v>
      </c>
    </row>
    <row r="364" spans="1:21" ht="16.5" customHeight="1" x14ac:dyDescent="0.3">
      <c r="A364" s="251" t="b">
        <v>1</v>
      </c>
      <c r="B364" s="252" t="s">
        <v>1244</v>
      </c>
      <c r="C364" s="251">
        <v>100702004</v>
      </c>
      <c r="D364" s="251">
        <f>D363+1</f>
        <v>176011002</v>
      </c>
      <c r="E364" s="252" t="s">
        <v>1163</v>
      </c>
      <c r="F364" s="251">
        <v>1.333</v>
      </c>
      <c r="G364" s="251">
        <v>0</v>
      </c>
      <c r="H364" s="251">
        <v>2</v>
      </c>
      <c r="I364" s="251" t="s">
        <v>1074</v>
      </c>
      <c r="J364" s="310">
        <v>485</v>
      </c>
      <c r="K364" s="311"/>
      <c r="L364" s="311"/>
      <c r="M364" s="311">
        <v>-1</v>
      </c>
      <c r="N364" s="251" t="b">
        <v>1</v>
      </c>
      <c r="O364" s="251">
        <v>0</v>
      </c>
      <c r="P364" s="251">
        <v>2</v>
      </c>
      <c r="Q364" s="251" t="s">
        <v>1063</v>
      </c>
      <c r="R364" s="251" t="b">
        <v>0</v>
      </c>
      <c r="S364" s="251">
        <v>0</v>
      </c>
      <c r="T364" s="251" t="b">
        <v>0</v>
      </c>
      <c r="U364" s="251" t="s">
        <v>521</v>
      </c>
    </row>
    <row r="365" spans="1:21" ht="16.5" customHeight="1" x14ac:dyDescent="0.3">
      <c r="A365" s="251" t="b">
        <v>1</v>
      </c>
      <c r="B365" s="252" t="s">
        <v>1245</v>
      </c>
      <c r="C365" s="251">
        <v>100702004</v>
      </c>
      <c r="D365" s="251">
        <f>D364+1</f>
        <v>176011003</v>
      </c>
      <c r="E365" s="252" t="s">
        <v>1152</v>
      </c>
      <c r="F365" s="251">
        <v>1.5</v>
      </c>
      <c r="G365" s="251">
        <v>0</v>
      </c>
      <c r="H365" s="251">
        <v>10</v>
      </c>
      <c r="I365" s="251" t="s">
        <v>1074</v>
      </c>
      <c r="J365" s="310">
        <v>486</v>
      </c>
      <c r="K365" s="311">
        <v>3525</v>
      </c>
      <c r="L365" s="311">
        <v>44913</v>
      </c>
      <c r="M365" s="299">
        <v>540110010</v>
      </c>
      <c r="N365" s="251" t="b">
        <v>1</v>
      </c>
      <c r="O365" s="251">
        <v>0</v>
      </c>
      <c r="P365" s="251">
        <v>3</v>
      </c>
      <c r="Q365" s="251" t="s">
        <v>1063</v>
      </c>
      <c r="R365" s="251" t="b">
        <v>0</v>
      </c>
      <c r="S365" s="251">
        <v>0</v>
      </c>
      <c r="T365" s="251" t="b">
        <v>0</v>
      </c>
      <c r="U365" s="251" t="s">
        <v>521</v>
      </c>
    </row>
    <row r="366" spans="1:21" ht="16.5" customHeight="1" x14ac:dyDescent="0.3">
      <c r="A366" s="251" t="b">
        <v>1</v>
      </c>
      <c r="B366" s="252" t="s">
        <v>1246</v>
      </c>
      <c r="C366" s="251">
        <v>100702004</v>
      </c>
      <c r="D366" s="251">
        <f>D365+1</f>
        <v>176011004</v>
      </c>
      <c r="E366" s="252" t="s">
        <v>1160</v>
      </c>
      <c r="F366" s="251">
        <v>1.333</v>
      </c>
      <c r="G366" s="251">
        <v>0</v>
      </c>
      <c r="H366" s="251">
        <v>10</v>
      </c>
      <c r="I366" s="251" t="s">
        <v>1074</v>
      </c>
      <c r="J366" s="310">
        <v>487</v>
      </c>
      <c r="K366" s="311">
        <v>3526</v>
      </c>
      <c r="L366" s="311">
        <v>44914</v>
      </c>
      <c r="M366" s="299">
        <v>540110031</v>
      </c>
      <c r="N366" s="251" t="b">
        <v>1</v>
      </c>
      <c r="O366" s="251">
        <v>0</v>
      </c>
      <c r="P366" s="251">
        <v>4</v>
      </c>
      <c r="Q366" s="251" t="s">
        <v>1063</v>
      </c>
      <c r="R366" s="251" t="b">
        <v>0</v>
      </c>
      <c r="S366" s="251">
        <v>0</v>
      </c>
      <c r="T366" s="251" t="b">
        <v>0</v>
      </c>
      <c r="U366" s="251" t="s">
        <v>521</v>
      </c>
    </row>
    <row r="367" spans="1:21" ht="16.5" customHeight="1" x14ac:dyDescent="0.3">
      <c r="A367" s="251" t="b">
        <v>1</v>
      </c>
      <c r="B367" s="252" t="s">
        <v>1247</v>
      </c>
      <c r="C367" s="251">
        <v>100702005</v>
      </c>
      <c r="D367" s="296">
        <v>176011101</v>
      </c>
      <c r="E367" s="252" t="s">
        <v>1144</v>
      </c>
      <c r="F367" s="251">
        <v>1.2669999999999999</v>
      </c>
      <c r="G367" s="251">
        <v>0</v>
      </c>
      <c r="H367" s="251">
        <v>5</v>
      </c>
      <c r="I367" s="251" t="s">
        <v>1074</v>
      </c>
      <c r="J367" s="310">
        <v>488</v>
      </c>
      <c r="K367" s="311"/>
      <c r="L367" s="311"/>
      <c r="M367" s="311">
        <v>-1</v>
      </c>
      <c r="N367" s="251" t="b">
        <v>1</v>
      </c>
      <c r="O367" s="251">
        <v>0</v>
      </c>
      <c r="P367" s="251">
        <v>1</v>
      </c>
      <c r="Q367" s="251" t="s">
        <v>1063</v>
      </c>
      <c r="R367" s="251" t="b">
        <v>0</v>
      </c>
      <c r="S367" s="251">
        <v>0</v>
      </c>
      <c r="T367" s="251" t="b">
        <v>0</v>
      </c>
      <c r="U367" s="251" t="s">
        <v>521</v>
      </c>
    </row>
    <row r="368" spans="1:21" ht="16.5" customHeight="1" x14ac:dyDescent="0.3">
      <c r="A368" s="251" t="b">
        <v>1</v>
      </c>
      <c r="B368" s="252" t="s">
        <v>1248</v>
      </c>
      <c r="C368" s="251">
        <v>100702005</v>
      </c>
      <c r="D368" s="251">
        <f>D367+1</f>
        <v>176011102</v>
      </c>
      <c r="E368" s="252" t="s">
        <v>1163</v>
      </c>
      <c r="F368" s="251">
        <v>1.4670000000000001</v>
      </c>
      <c r="G368" s="251">
        <v>0</v>
      </c>
      <c r="H368" s="251">
        <v>1.5</v>
      </c>
      <c r="I368" s="251" t="s">
        <v>1074</v>
      </c>
      <c r="J368" s="310">
        <v>489</v>
      </c>
      <c r="K368" s="311"/>
      <c r="L368" s="311"/>
      <c r="M368" s="311">
        <v>-1</v>
      </c>
      <c r="N368" s="251" t="b">
        <v>1</v>
      </c>
      <c r="O368" s="251">
        <v>0</v>
      </c>
      <c r="P368" s="251">
        <v>2</v>
      </c>
      <c r="Q368" s="251" t="s">
        <v>1063</v>
      </c>
      <c r="R368" s="251" t="b">
        <v>0</v>
      </c>
      <c r="S368" s="251">
        <v>0</v>
      </c>
      <c r="T368" s="251" t="b">
        <v>0</v>
      </c>
      <c r="U368" s="251" t="s">
        <v>521</v>
      </c>
    </row>
    <row r="369" spans="1:21" ht="16.5" customHeight="1" x14ac:dyDescent="0.3">
      <c r="A369" s="251" t="b">
        <v>1</v>
      </c>
      <c r="B369" s="252" t="s">
        <v>1249</v>
      </c>
      <c r="C369" s="251">
        <v>100702005</v>
      </c>
      <c r="D369" s="251">
        <f>D368+1</f>
        <v>176011103</v>
      </c>
      <c r="E369" s="252" t="s">
        <v>1152</v>
      </c>
      <c r="F369" s="251">
        <v>2.1669999999999998</v>
      </c>
      <c r="G369" s="251">
        <v>0</v>
      </c>
      <c r="H369" s="251">
        <v>10</v>
      </c>
      <c r="I369" s="251" t="s">
        <v>1074</v>
      </c>
      <c r="J369" s="310">
        <v>490</v>
      </c>
      <c r="K369" s="311">
        <v>3527</v>
      </c>
      <c r="L369" s="311">
        <v>44915</v>
      </c>
      <c r="M369" s="299">
        <v>540110011</v>
      </c>
      <c r="N369" s="251" t="b">
        <v>1</v>
      </c>
      <c r="O369" s="251">
        <v>0</v>
      </c>
      <c r="P369" s="251">
        <v>3</v>
      </c>
      <c r="Q369" s="251" t="s">
        <v>1063</v>
      </c>
      <c r="R369" s="251" t="b">
        <v>0</v>
      </c>
      <c r="S369" s="251">
        <v>0</v>
      </c>
      <c r="T369" s="251" t="b">
        <v>0</v>
      </c>
      <c r="U369" s="251" t="s">
        <v>521</v>
      </c>
    </row>
    <row r="370" spans="1:21" ht="16.5" customHeight="1" x14ac:dyDescent="0.3">
      <c r="A370" s="251" t="b">
        <v>1</v>
      </c>
      <c r="B370" s="252" t="s">
        <v>1250</v>
      </c>
      <c r="C370" s="251">
        <v>100702005</v>
      </c>
      <c r="D370" s="251">
        <f>D369+1</f>
        <v>176011104</v>
      </c>
      <c r="E370" s="252" t="s">
        <v>1160</v>
      </c>
      <c r="F370" s="251">
        <v>4.1669999999999998</v>
      </c>
      <c r="G370" s="251">
        <v>0</v>
      </c>
      <c r="H370" s="251">
        <v>7</v>
      </c>
      <c r="I370" s="251" t="s">
        <v>1074</v>
      </c>
      <c r="J370" s="310">
        <v>491</v>
      </c>
      <c r="K370" s="311">
        <v>3528</v>
      </c>
      <c r="L370" s="311">
        <v>44916</v>
      </c>
      <c r="M370" s="299">
        <v>540110029</v>
      </c>
      <c r="N370" s="251" t="b">
        <v>1</v>
      </c>
      <c r="O370" s="251">
        <v>0</v>
      </c>
      <c r="P370" s="251">
        <v>4</v>
      </c>
      <c r="Q370" s="251" t="s">
        <v>1063</v>
      </c>
      <c r="R370" s="251" t="b">
        <v>0</v>
      </c>
      <c r="S370" s="251">
        <v>0</v>
      </c>
      <c r="T370" s="251" t="b">
        <v>0</v>
      </c>
      <c r="U370" s="251" t="s">
        <v>521</v>
      </c>
    </row>
    <row r="371" spans="1:21" ht="16.5" customHeight="1" x14ac:dyDescent="0.3">
      <c r="A371" s="251" t="b">
        <v>1</v>
      </c>
      <c r="B371" s="252" t="s">
        <v>1404</v>
      </c>
      <c r="C371" s="251">
        <v>100702006</v>
      </c>
      <c r="D371" s="296">
        <v>176011201</v>
      </c>
      <c r="E371" s="252" t="s">
        <v>1144</v>
      </c>
      <c r="F371" s="251">
        <v>1.333</v>
      </c>
      <c r="G371" s="251">
        <v>0</v>
      </c>
      <c r="H371" s="251">
        <v>2</v>
      </c>
      <c r="I371" s="251" t="s">
        <v>1074</v>
      </c>
      <c r="J371" s="251">
        <v>175550601</v>
      </c>
      <c r="K371" s="311"/>
      <c r="L371" s="311"/>
      <c r="M371" s="311">
        <v>-1</v>
      </c>
      <c r="N371" s="251" t="b">
        <v>1</v>
      </c>
      <c r="O371" s="251">
        <v>0</v>
      </c>
      <c r="P371" s="251">
        <v>1</v>
      </c>
      <c r="Q371" s="251" t="s">
        <v>1063</v>
      </c>
      <c r="R371" s="251" t="b">
        <v>0</v>
      </c>
      <c r="S371" s="251">
        <v>0</v>
      </c>
      <c r="T371" s="251" t="b">
        <v>0</v>
      </c>
      <c r="U371" s="251" t="s">
        <v>521</v>
      </c>
    </row>
    <row r="372" spans="1:21" ht="16.5" customHeight="1" x14ac:dyDescent="0.3">
      <c r="A372" s="251" t="b">
        <v>1</v>
      </c>
      <c r="B372" s="252" t="s">
        <v>1405</v>
      </c>
      <c r="C372" s="251">
        <v>100702006</v>
      </c>
      <c r="D372" s="251">
        <f>D371+1</f>
        <v>176011202</v>
      </c>
      <c r="E372" s="252" t="s">
        <v>1163</v>
      </c>
      <c r="F372" s="251">
        <v>1.333</v>
      </c>
      <c r="G372" s="251">
        <v>0</v>
      </c>
      <c r="H372" s="251">
        <v>2</v>
      </c>
      <c r="I372" s="251" t="s">
        <v>1074</v>
      </c>
      <c r="J372" s="251">
        <v>175550602</v>
      </c>
      <c r="K372" s="311"/>
      <c r="L372" s="311"/>
      <c r="M372" s="311">
        <v>-1</v>
      </c>
      <c r="N372" s="251" t="b">
        <v>1</v>
      </c>
      <c r="O372" s="251">
        <v>0</v>
      </c>
      <c r="P372" s="251">
        <v>2</v>
      </c>
      <c r="Q372" s="251" t="s">
        <v>1063</v>
      </c>
      <c r="R372" s="251" t="b">
        <v>0</v>
      </c>
      <c r="S372" s="251">
        <v>0</v>
      </c>
      <c r="T372" s="251" t="b">
        <v>0</v>
      </c>
      <c r="U372" s="251" t="s">
        <v>521</v>
      </c>
    </row>
    <row r="373" spans="1:21" ht="16.5" customHeight="1" x14ac:dyDescent="0.3">
      <c r="A373" s="251" t="b">
        <v>1</v>
      </c>
      <c r="B373" s="252" t="s">
        <v>1406</v>
      </c>
      <c r="C373" s="251">
        <v>100702006</v>
      </c>
      <c r="D373" s="251">
        <f>D372+1</f>
        <v>176011203</v>
      </c>
      <c r="E373" s="252" t="s">
        <v>1152</v>
      </c>
      <c r="F373" s="251">
        <v>1.5</v>
      </c>
      <c r="G373" s="251">
        <v>0</v>
      </c>
      <c r="H373" s="251">
        <v>10</v>
      </c>
      <c r="I373" s="251" t="s">
        <v>1074</v>
      </c>
      <c r="J373" s="251">
        <v>175550603</v>
      </c>
      <c r="K373" s="311">
        <v>3529</v>
      </c>
      <c r="L373" s="311">
        <v>44917</v>
      </c>
      <c r="M373" s="299">
        <v>540110012</v>
      </c>
      <c r="N373" s="251" t="b">
        <v>1</v>
      </c>
      <c r="O373" s="251">
        <v>0</v>
      </c>
      <c r="P373" s="251">
        <v>3</v>
      </c>
      <c r="Q373" s="251" t="s">
        <v>1063</v>
      </c>
      <c r="R373" s="251" t="b">
        <v>0</v>
      </c>
      <c r="S373" s="251">
        <v>0</v>
      </c>
      <c r="T373" s="251" t="b">
        <v>0</v>
      </c>
      <c r="U373" s="251" t="s">
        <v>521</v>
      </c>
    </row>
    <row r="374" spans="1:21" ht="16.5" customHeight="1" x14ac:dyDescent="0.3">
      <c r="A374" s="251" t="b">
        <v>1</v>
      </c>
      <c r="B374" s="252" t="s">
        <v>1407</v>
      </c>
      <c r="C374" s="251">
        <v>100702006</v>
      </c>
      <c r="D374" s="251">
        <f>D373+1</f>
        <v>176011204</v>
      </c>
      <c r="E374" s="252" t="s">
        <v>1160</v>
      </c>
      <c r="F374" s="251">
        <v>1.333</v>
      </c>
      <c r="G374" s="251">
        <v>0</v>
      </c>
      <c r="H374" s="251">
        <v>10</v>
      </c>
      <c r="I374" s="251" t="s">
        <v>1074</v>
      </c>
      <c r="J374" s="251">
        <v>175550604</v>
      </c>
      <c r="K374" s="311">
        <v>3530</v>
      </c>
      <c r="L374" s="311">
        <v>44918</v>
      </c>
      <c r="M374" s="299">
        <v>540110012</v>
      </c>
      <c r="N374" s="251" t="b">
        <v>1</v>
      </c>
      <c r="O374" s="251">
        <v>0</v>
      </c>
      <c r="P374" s="251">
        <v>4</v>
      </c>
      <c r="Q374" s="251" t="s">
        <v>1063</v>
      </c>
      <c r="R374" s="251" t="b">
        <v>0</v>
      </c>
      <c r="S374" s="251">
        <v>0</v>
      </c>
      <c r="T374" s="251" t="b">
        <v>0</v>
      </c>
      <c r="U374" s="251" t="s">
        <v>521</v>
      </c>
    </row>
    <row r="375" spans="1:21" ht="16.5" customHeight="1" x14ac:dyDescent="0.3">
      <c r="A375" s="251" t="b">
        <v>1</v>
      </c>
      <c r="B375" s="252" t="s">
        <v>1284</v>
      </c>
      <c r="C375" s="251">
        <v>100703001</v>
      </c>
      <c r="D375" s="296">
        <v>176011301</v>
      </c>
      <c r="E375" s="252" t="s">
        <v>1144</v>
      </c>
      <c r="F375" s="251">
        <v>1.667</v>
      </c>
      <c r="G375" s="251">
        <v>0</v>
      </c>
      <c r="H375" s="251">
        <v>4</v>
      </c>
      <c r="I375" s="251" t="s">
        <v>1074</v>
      </c>
      <c r="J375" s="251">
        <v>522</v>
      </c>
      <c r="K375" s="311"/>
      <c r="L375" s="311"/>
      <c r="M375" s="311">
        <v>-1</v>
      </c>
      <c r="N375" s="251" t="b">
        <v>1</v>
      </c>
      <c r="O375" s="251">
        <v>0</v>
      </c>
      <c r="P375" s="251">
        <v>1</v>
      </c>
      <c r="Q375" s="251" t="s">
        <v>1063</v>
      </c>
      <c r="R375" s="251" t="b">
        <v>0</v>
      </c>
      <c r="S375" s="251">
        <v>0</v>
      </c>
      <c r="T375" s="251" t="b">
        <v>0</v>
      </c>
      <c r="U375" s="251" t="s">
        <v>521</v>
      </c>
    </row>
    <row r="376" spans="1:21" ht="16.5" customHeight="1" x14ac:dyDescent="0.3">
      <c r="A376" s="251" t="b">
        <v>1</v>
      </c>
      <c r="B376" s="252" t="s">
        <v>1285</v>
      </c>
      <c r="C376" s="251">
        <v>100703001</v>
      </c>
      <c r="D376" s="251">
        <f>D375+1</f>
        <v>176011302</v>
      </c>
      <c r="E376" s="252" t="s">
        <v>1163</v>
      </c>
      <c r="F376" s="251">
        <v>1.667</v>
      </c>
      <c r="G376" s="251">
        <v>0</v>
      </c>
      <c r="H376" s="251">
        <v>4</v>
      </c>
      <c r="I376" s="251" t="s">
        <v>1074</v>
      </c>
      <c r="J376" s="251">
        <v>523</v>
      </c>
      <c r="K376" s="311"/>
      <c r="L376" s="311"/>
      <c r="M376" s="311">
        <v>-1</v>
      </c>
      <c r="N376" s="251" t="b">
        <v>1</v>
      </c>
      <c r="O376" s="251">
        <v>0</v>
      </c>
      <c r="P376" s="251">
        <v>2</v>
      </c>
      <c r="Q376" s="251" t="s">
        <v>1063</v>
      </c>
      <c r="R376" s="251" t="b">
        <v>0</v>
      </c>
      <c r="S376" s="251">
        <v>0</v>
      </c>
      <c r="T376" s="251" t="b">
        <v>0</v>
      </c>
      <c r="U376" s="251" t="s">
        <v>521</v>
      </c>
    </row>
    <row r="377" spans="1:21" ht="16.5" customHeight="1" x14ac:dyDescent="0.3">
      <c r="A377" s="251" t="b">
        <v>1</v>
      </c>
      <c r="B377" s="252" t="s">
        <v>1286</v>
      </c>
      <c r="C377" s="251">
        <v>100703001</v>
      </c>
      <c r="D377" s="251">
        <f>D376+1</f>
        <v>176011303</v>
      </c>
      <c r="E377" s="252" t="s">
        <v>1152</v>
      </c>
      <c r="F377" s="251">
        <v>5.3330000000000002</v>
      </c>
      <c r="G377" s="251">
        <v>0</v>
      </c>
      <c r="H377" s="251">
        <v>8</v>
      </c>
      <c r="I377" s="251" t="s">
        <v>1074</v>
      </c>
      <c r="J377" s="251">
        <v>524</v>
      </c>
      <c r="K377" s="311">
        <v>3531</v>
      </c>
      <c r="L377" s="311">
        <v>44919</v>
      </c>
      <c r="M377" s="299">
        <v>540110013</v>
      </c>
      <c r="N377" s="251" t="b">
        <v>1</v>
      </c>
      <c r="O377" s="251">
        <v>0</v>
      </c>
      <c r="P377" s="251">
        <v>3</v>
      </c>
      <c r="Q377" s="251" t="s">
        <v>1063</v>
      </c>
      <c r="R377" s="251" t="b">
        <v>0</v>
      </c>
      <c r="S377" s="251">
        <v>0</v>
      </c>
      <c r="T377" s="251" t="b">
        <v>0</v>
      </c>
      <c r="U377" s="251" t="s">
        <v>521</v>
      </c>
    </row>
    <row r="378" spans="1:21" ht="16.5" customHeight="1" x14ac:dyDescent="0.3">
      <c r="A378" s="251" t="b">
        <v>1</v>
      </c>
      <c r="B378" s="252" t="s">
        <v>1287</v>
      </c>
      <c r="C378" s="251">
        <v>100703001</v>
      </c>
      <c r="D378" s="251">
        <f>D377+1</f>
        <v>176011304</v>
      </c>
      <c r="E378" s="252" t="s">
        <v>1160</v>
      </c>
      <c r="F378" s="251">
        <v>3</v>
      </c>
      <c r="G378" s="251">
        <v>0</v>
      </c>
      <c r="H378" s="251">
        <v>5</v>
      </c>
      <c r="I378" s="251" t="s">
        <v>1074</v>
      </c>
      <c r="J378" s="251">
        <v>525</v>
      </c>
      <c r="K378" s="311">
        <v>3532</v>
      </c>
      <c r="L378" s="311">
        <v>44920</v>
      </c>
      <c r="M378" s="299">
        <v>540110031</v>
      </c>
      <c r="N378" s="251" t="b">
        <v>1</v>
      </c>
      <c r="O378" s="251">
        <v>0</v>
      </c>
      <c r="P378" s="251">
        <v>4</v>
      </c>
      <c r="Q378" s="251" t="s">
        <v>1063</v>
      </c>
      <c r="R378" s="251" t="b">
        <v>0</v>
      </c>
      <c r="S378" s="251">
        <v>0</v>
      </c>
      <c r="T378" s="251" t="b">
        <v>0</v>
      </c>
      <c r="U378" s="251" t="s">
        <v>521</v>
      </c>
    </row>
    <row r="379" spans="1:21" ht="16.5" customHeight="1" x14ac:dyDescent="0.3">
      <c r="A379" s="251" t="b">
        <v>1</v>
      </c>
      <c r="B379" s="252" t="s">
        <v>1322</v>
      </c>
      <c r="C379" s="251">
        <v>100703002</v>
      </c>
      <c r="D379" s="296">
        <v>176011401</v>
      </c>
      <c r="E379" s="252" t="s">
        <v>1144</v>
      </c>
      <c r="F379" s="311">
        <v>2</v>
      </c>
      <c r="G379" s="311">
        <v>0</v>
      </c>
      <c r="H379" s="311">
        <v>3</v>
      </c>
      <c r="I379" s="251" t="s">
        <v>1074</v>
      </c>
      <c r="J379" s="310">
        <v>541</v>
      </c>
      <c r="K379" s="311"/>
      <c r="L379" s="311"/>
      <c r="M379" s="311">
        <v>-1</v>
      </c>
      <c r="N379" s="251" t="b">
        <v>1</v>
      </c>
      <c r="O379" s="251">
        <v>0</v>
      </c>
      <c r="P379" s="311">
        <v>1</v>
      </c>
      <c r="Q379" s="251" t="s">
        <v>1063</v>
      </c>
      <c r="R379" s="311" t="b">
        <v>0</v>
      </c>
      <c r="S379" s="311">
        <v>0</v>
      </c>
      <c r="T379" s="251" t="b">
        <v>0</v>
      </c>
      <c r="U379" s="251" t="s">
        <v>521</v>
      </c>
    </row>
    <row r="380" spans="1:21" ht="16.5" customHeight="1" x14ac:dyDescent="0.3">
      <c r="A380" s="251" t="b">
        <v>1</v>
      </c>
      <c r="B380" s="252" t="s">
        <v>1323</v>
      </c>
      <c r="C380" s="251">
        <v>100703002</v>
      </c>
      <c r="D380" s="251">
        <f>D379+1</f>
        <v>176011402</v>
      </c>
      <c r="E380" s="252" t="s">
        <v>1163</v>
      </c>
      <c r="F380" s="311">
        <v>3</v>
      </c>
      <c r="G380" s="311">
        <v>0</v>
      </c>
      <c r="H380" s="311">
        <v>3</v>
      </c>
      <c r="I380" s="251" t="s">
        <v>1074</v>
      </c>
      <c r="J380" s="310">
        <v>542</v>
      </c>
      <c r="K380" s="311"/>
      <c r="L380" s="311"/>
      <c r="M380" s="311">
        <v>-1</v>
      </c>
      <c r="N380" s="251" t="b">
        <v>1</v>
      </c>
      <c r="O380" s="251">
        <v>0</v>
      </c>
      <c r="P380" s="311">
        <v>2</v>
      </c>
      <c r="Q380" s="251" t="s">
        <v>1063</v>
      </c>
      <c r="R380" s="311" t="b">
        <v>0</v>
      </c>
      <c r="S380" s="311">
        <v>0</v>
      </c>
      <c r="T380" s="251" t="b">
        <v>0</v>
      </c>
      <c r="U380" s="251" t="s">
        <v>521</v>
      </c>
    </row>
    <row r="381" spans="1:21" ht="16.5" customHeight="1" x14ac:dyDescent="0.3">
      <c r="A381" s="251" t="b">
        <v>1</v>
      </c>
      <c r="B381" s="252" t="s">
        <v>1324</v>
      </c>
      <c r="C381" s="251">
        <v>100703002</v>
      </c>
      <c r="D381" s="251">
        <f>D380+1</f>
        <v>176011403</v>
      </c>
      <c r="E381" s="252" t="s">
        <v>1152</v>
      </c>
      <c r="F381" s="311">
        <v>4.2670000000000003</v>
      </c>
      <c r="G381" s="311">
        <v>0</v>
      </c>
      <c r="H381" s="311">
        <v>5</v>
      </c>
      <c r="I381" s="251" t="s">
        <v>1074</v>
      </c>
      <c r="J381" s="310">
        <v>543</v>
      </c>
      <c r="K381" s="311">
        <v>3534</v>
      </c>
      <c r="L381" s="311">
        <v>44922</v>
      </c>
      <c r="M381" s="299">
        <v>540110014</v>
      </c>
      <c r="N381" s="251" t="b">
        <v>1</v>
      </c>
      <c r="O381" s="251">
        <v>0</v>
      </c>
      <c r="P381" s="311">
        <v>3</v>
      </c>
      <c r="Q381" s="251" t="s">
        <v>1063</v>
      </c>
      <c r="R381" s="311" t="b">
        <v>0</v>
      </c>
      <c r="S381" s="311">
        <v>0</v>
      </c>
      <c r="T381" s="251" t="b">
        <v>0</v>
      </c>
      <c r="U381" s="251" t="s">
        <v>521</v>
      </c>
    </row>
    <row r="382" spans="1:21" ht="16.5" customHeight="1" x14ac:dyDescent="0.3">
      <c r="A382" s="251" t="b">
        <v>1</v>
      </c>
      <c r="B382" s="252" t="s">
        <v>1325</v>
      </c>
      <c r="C382" s="251">
        <v>100703002</v>
      </c>
      <c r="D382" s="251">
        <f>D381+1</f>
        <v>176011404</v>
      </c>
      <c r="E382" s="252" t="s">
        <v>1160</v>
      </c>
      <c r="F382" s="311">
        <v>5</v>
      </c>
      <c r="G382" s="311">
        <v>0</v>
      </c>
      <c r="H382" s="311">
        <v>6</v>
      </c>
      <c r="I382" s="251" t="s">
        <v>1074</v>
      </c>
      <c r="J382" s="310">
        <v>544</v>
      </c>
      <c r="K382" s="311">
        <v>3535</v>
      </c>
      <c r="L382" s="311">
        <v>44923</v>
      </c>
      <c r="M382" s="299">
        <v>540110032</v>
      </c>
      <c r="N382" s="251" t="b">
        <v>1</v>
      </c>
      <c r="O382" s="251">
        <v>0</v>
      </c>
      <c r="P382" s="311">
        <v>4</v>
      </c>
      <c r="Q382" s="251" t="s">
        <v>1063</v>
      </c>
      <c r="R382" s="311" t="b">
        <v>0</v>
      </c>
      <c r="S382" s="311">
        <v>0</v>
      </c>
      <c r="T382" s="251" t="b">
        <v>0</v>
      </c>
      <c r="U382" s="251" t="s">
        <v>521</v>
      </c>
    </row>
    <row r="383" spans="1:21" ht="16.5" customHeight="1" x14ac:dyDescent="0.3">
      <c r="A383" s="251" t="b">
        <v>1</v>
      </c>
      <c r="B383" s="252" t="s">
        <v>1326</v>
      </c>
      <c r="C383" s="251">
        <v>100703002</v>
      </c>
      <c r="D383" s="251">
        <f>D382+1</f>
        <v>176011405</v>
      </c>
      <c r="E383" s="252" t="s">
        <v>1167</v>
      </c>
      <c r="F383" s="311">
        <v>4</v>
      </c>
      <c r="G383" s="311">
        <v>0</v>
      </c>
      <c r="H383" s="311">
        <v>8</v>
      </c>
      <c r="I383" s="251" t="s">
        <v>1074</v>
      </c>
      <c r="J383" s="310">
        <v>545</v>
      </c>
      <c r="K383" s="311">
        <v>3536</v>
      </c>
      <c r="L383" s="311">
        <v>44924</v>
      </c>
      <c r="M383" s="299">
        <v>540110044</v>
      </c>
      <c r="N383" s="251" t="b">
        <v>1</v>
      </c>
      <c r="O383" s="251">
        <v>0</v>
      </c>
      <c r="P383" s="311">
        <v>5</v>
      </c>
      <c r="Q383" s="251" t="s">
        <v>1063</v>
      </c>
      <c r="R383" s="311" t="b">
        <v>0</v>
      </c>
      <c r="S383" s="311">
        <v>0</v>
      </c>
      <c r="T383" s="251" t="b">
        <v>0</v>
      </c>
      <c r="U383" s="251" t="s">
        <v>521</v>
      </c>
    </row>
    <row r="384" spans="1:21" ht="16.5" customHeight="1" x14ac:dyDescent="0.3">
      <c r="A384" s="251" t="b">
        <v>1</v>
      </c>
      <c r="B384" s="252" t="s">
        <v>1357</v>
      </c>
      <c r="C384" s="251">
        <v>100703003</v>
      </c>
      <c r="D384" s="296">
        <v>176011501</v>
      </c>
      <c r="E384" s="252" t="s">
        <v>1144</v>
      </c>
      <c r="F384" s="311">
        <v>1.167</v>
      </c>
      <c r="G384" s="311">
        <v>0</v>
      </c>
      <c r="H384" s="311">
        <v>3</v>
      </c>
      <c r="I384" s="251" t="s">
        <v>1074</v>
      </c>
      <c r="J384" s="310">
        <v>558</v>
      </c>
      <c r="K384" s="311"/>
      <c r="L384" s="311"/>
      <c r="M384" s="311">
        <v>-1</v>
      </c>
      <c r="N384" s="251" t="b">
        <v>1</v>
      </c>
      <c r="O384" s="251">
        <v>0</v>
      </c>
      <c r="P384" s="311">
        <v>1</v>
      </c>
      <c r="Q384" s="251" t="s">
        <v>1063</v>
      </c>
      <c r="R384" s="311" t="b">
        <v>0</v>
      </c>
      <c r="S384" s="311">
        <v>0</v>
      </c>
      <c r="T384" s="251" t="b">
        <v>0</v>
      </c>
      <c r="U384" s="251" t="s">
        <v>521</v>
      </c>
    </row>
    <row r="385" spans="1:21" ht="16.5" customHeight="1" x14ac:dyDescent="0.3">
      <c r="A385" s="251" t="b">
        <v>1</v>
      </c>
      <c r="B385" s="252" t="s">
        <v>1358</v>
      </c>
      <c r="C385" s="251">
        <v>100703003</v>
      </c>
      <c r="D385" s="251">
        <f>D384+1</f>
        <v>176011502</v>
      </c>
      <c r="E385" s="252" t="s">
        <v>1163</v>
      </c>
      <c r="F385" s="311">
        <v>1.167</v>
      </c>
      <c r="G385" s="311">
        <v>0</v>
      </c>
      <c r="H385" s="311">
        <v>3</v>
      </c>
      <c r="I385" s="251" t="s">
        <v>1074</v>
      </c>
      <c r="J385" s="310">
        <v>559</v>
      </c>
      <c r="K385" s="311"/>
      <c r="L385" s="311"/>
      <c r="M385" s="311">
        <v>-1</v>
      </c>
      <c r="N385" s="251" t="b">
        <v>1</v>
      </c>
      <c r="O385" s="251">
        <v>0</v>
      </c>
      <c r="P385" s="311">
        <v>2</v>
      </c>
      <c r="Q385" s="251" t="s">
        <v>1063</v>
      </c>
      <c r="R385" s="311" t="b">
        <v>0</v>
      </c>
      <c r="S385" s="311">
        <v>0</v>
      </c>
      <c r="T385" s="251" t="b">
        <v>0</v>
      </c>
      <c r="U385" s="251" t="s">
        <v>521</v>
      </c>
    </row>
    <row r="386" spans="1:21" ht="16.5" customHeight="1" x14ac:dyDescent="0.3">
      <c r="A386" s="251" t="b">
        <v>1</v>
      </c>
      <c r="B386" s="252" t="s">
        <v>1359</v>
      </c>
      <c r="C386" s="251">
        <v>100703003</v>
      </c>
      <c r="D386" s="251">
        <f>D385+1</f>
        <v>176011503</v>
      </c>
      <c r="E386" s="252" t="s">
        <v>1152</v>
      </c>
      <c r="F386" s="311">
        <v>3.1669999999999998</v>
      </c>
      <c r="G386" s="311">
        <v>0</v>
      </c>
      <c r="H386" s="311">
        <v>3</v>
      </c>
      <c r="I386" s="251" t="s">
        <v>1074</v>
      </c>
      <c r="J386" s="311">
        <v>175780103</v>
      </c>
      <c r="K386" s="311">
        <v>3537</v>
      </c>
      <c r="L386" s="311">
        <v>44925</v>
      </c>
      <c r="M386" s="299">
        <v>540110015</v>
      </c>
      <c r="N386" s="251" t="b">
        <v>1</v>
      </c>
      <c r="O386" s="251">
        <v>0</v>
      </c>
      <c r="P386" s="311">
        <v>3</v>
      </c>
      <c r="Q386" s="251" t="s">
        <v>1063</v>
      </c>
      <c r="R386" s="311" t="b">
        <v>0</v>
      </c>
      <c r="S386" s="311">
        <v>0</v>
      </c>
      <c r="T386" s="251" t="b">
        <v>0</v>
      </c>
      <c r="U386" s="251" t="s">
        <v>521</v>
      </c>
    </row>
    <row r="387" spans="1:21" ht="16.5" customHeight="1" x14ac:dyDescent="0.3">
      <c r="A387" s="251" t="b">
        <v>1</v>
      </c>
      <c r="B387" s="252" t="s">
        <v>1360</v>
      </c>
      <c r="C387" s="251">
        <v>100703003</v>
      </c>
      <c r="D387" s="251">
        <f>D386+1</f>
        <v>176011504</v>
      </c>
      <c r="E387" s="252" t="s">
        <v>1160</v>
      </c>
      <c r="F387" s="311">
        <v>1.7</v>
      </c>
      <c r="G387" s="311">
        <v>0</v>
      </c>
      <c r="H387" s="311">
        <v>3</v>
      </c>
      <c r="I387" s="251" t="s">
        <v>1074</v>
      </c>
      <c r="J387" s="311">
        <v>175780104</v>
      </c>
      <c r="K387" s="311">
        <v>3538</v>
      </c>
      <c r="L387" s="311">
        <v>44926</v>
      </c>
      <c r="M387" s="299">
        <v>540110033</v>
      </c>
      <c r="N387" s="251" t="b">
        <v>1</v>
      </c>
      <c r="O387" s="251">
        <v>0</v>
      </c>
      <c r="P387" s="311">
        <v>4</v>
      </c>
      <c r="Q387" s="251" t="s">
        <v>1063</v>
      </c>
      <c r="R387" s="311" t="b">
        <v>0</v>
      </c>
      <c r="S387" s="311">
        <v>0</v>
      </c>
      <c r="T387" s="251" t="b">
        <v>0</v>
      </c>
      <c r="U387" s="251" t="s">
        <v>521</v>
      </c>
    </row>
    <row r="388" spans="1:21" ht="16.5" customHeight="1" x14ac:dyDescent="0.3">
      <c r="A388" s="251" t="b">
        <v>1</v>
      </c>
      <c r="B388" s="252" t="s">
        <v>1377</v>
      </c>
      <c r="C388" s="251">
        <v>100703004</v>
      </c>
      <c r="D388" s="296">
        <v>176011601</v>
      </c>
      <c r="E388" s="252" t="s">
        <v>1144</v>
      </c>
      <c r="F388" s="311">
        <v>2.4</v>
      </c>
      <c r="G388" s="311">
        <v>0</v>
      </c>
      <c r="H388" s="311">
        <v>3</v>
      </c>
      <c r="I388" s="251" t="s">
        <v>1074</v>
      </c>
      <c r="J388" s="311">
        <v>175880101</v>
      </c>
      <c r="K388" s="311"/>
      <c r="L388" s="311"/>
      <c r="M388" s="311">
        <v>-1</v>
      </c>
      <c r="N388" s="251" t="b">
        <v>1</v>
      </c>
      <c r="O388" s="251">
        <v>0</v>
      </c>
      <c r="P388" s="311">
        <v>1</v>
      </c>
      <c r="Q388" s="311" t="s">
        <v>1063</v>
      </c>
      <c r="R388" s="311" t="b">
        <v>0</v>
      </c>
      <c r="S388" s="311">
        <v>0</v>
      </c>
      <c r="T388" s="251" t="b">
        <v>0</v>
      </c>
      <c r="U388" s="251" t="s">
        <v>521</v>
      </c>
    </row>
    <row r="389" spans="1:21" ht="16.5" customHeight="1" x14ac:dyDescent="0.3">
      <c r="A389" s="251" t="b">
        <v>1</v>
      </c>
      <c r="B389" s="252" t="s">
        <v>1378</v>
      </c>
      <c r="C389" s="251">
        <v>100703004</v>
      </c>
      <c r="D389" s="251">
        <f>D388+1</f>
        <v>176011602</v>
      </c>
      <c r="E389" s="252" t="s">
        <v>1163</v>
      </c>
      <c r="F389" s="311">
        <v>2.4</v>
      </c>
      <c r="G389" s="311">
        <v>0</v>
      </c>
      <c r="H389" s="311">
        <v>3</v>
      </c>
      <c r="I389" s="251" t="s">
        <v>1074</v>
      </c>
      <c r="J389" s="311">
        <v>175880102</v>
      </c>
      <c r="K389" s="311"/>
      <c r="L389" s="311"/>
      <c r="M389" s="311">
        <v>-1</v>
      </c>
      <c r="N389" s="251" t="b">
        <v>1</v>
      </c>
      <c r="O389" s="251">
        <v>0</v>
      </c>
      <c r="P389" s="311">
        <v>2</v>
      </c>
      <c r="Q389" s="311" t="s">
        <v>1063</v>
      </c>
      <c r="R389" s="311" t="b">
        <v>0</v>
      </c>
      <c r="S389" s="311">
        <v>0</v>
      </c>
      <c r="T389" s="251" t="b">
        <v>0</v>
      </c>
      <c r="U389" s="251" t="s">
        <v>521</v>
      </c>
    </row>
    <row r="390" spans="1:21" ht="16.5" customHeight="1" x14ac:dyDescent="0.3">
      <c r="A390" s="251" t="b">
        <v>1</v>
      </c>
      <c r="B390" s="252" t="s">
        <v>1379</v>
      </c>
      <c r="C390" s="251">
        <v>100703004</v>
      </c>
      <c r="D390" s="251">
        <f>D389+1</f>
        <v>176011603</v>
      </c>
      <c r="E390" s="252" t="s">
        <v>1152</v>
      </c>
      <c r="F390" s="311">
        <v>1.667</v>
      </c>
      <c r="G390" s="311">
        <v>0</v>
      </c>
      <c r="H390" s="311">
        <v>3</v>
      </c>
      <c r="I390" s="251" t="s">
        <v>1074</v>
      </c>
      <c r="J390" s="311">
        <v>175880103</v>
      </c>
      <c r="K390" s="311">
        <v>3540</v>
      </c>
      <c r="L390" s="311">
        <v>44928</v>
      </c>
      <c r="M390" s="299">
        <v>540110016</v>
      </c>
      <c r="N390" s="251" t="b">
        <v>1</v>
      </c>
      <c r="O390" s="251">
        <v>0</v>
      </c>
      <c r="P390" s="311">
        <v>3</v>
      </c>
      <c r="Q390" s="311" t="s">
        <v>1063</v>
      </c>
      <c r="R390" s="311" t="b">
        <v>0</v>
      </c>
      <c r="S390" s="311">
        <v>0</v>
      </c>
      <c r="T390" s="251" t="b">
        <v>0</v>
      </c>
      <c r="U390" s="251" t="s">
        <v>521</v>
      </c>
    </row>
    <row r="391" spans="1:21" ht="16.5" customHeight="1" x14ac:dyDescent="0.3">
      <c r="A391" s="251" t="b">
        <v>1</v>
      </c>
      <c r="B391" s="252" t="s">
        <v>1380</v>
      </c>
      <c r="C391" s="251">
        <v>100703004</v>
      </c>
      <c r="D391" s="251">
        <f>D390+1</f>
        <v>176011604</v>
      </c>
      <c r="E391" s="252" t="s">
        <v>1160</v>
      </c>
      <c r="F391" s="311">
        <v>2.66</v>
      </c>
      <c r="G391" s="311">
        <v>0</v>
      </c>
      <c r="H391" s="311">
        <v>4</v>
      </c>
      <c r="I391" s="251" t="s">
        <v>1074</v>
      </c>
      <c r="J391" s="311">
        <v>175880104</v>
      </c>
      <c r="K391" s="311">
        <v>3541</v>
      </c>
      <c r="L391" s="311">
        <v>44929</v>
      </c>
      <c r="M391" s="299">
        <v>540110034</v>
      </c>
      <c r="N391" s="251" t="b">
        <v>1</v>
      </c>
      <c r="O391" s="251">
        <v>0</v>
      </c>
      <c r="P391" s="311">
        <v>4</v>
      </c>
      <c r="Q391" s="311" t="s">
        <v>1063</v>
      </c>
      <c r="R391" s="311" t="b">
        <v>0</v>
      </c>
      <c r="S391" s="311">
        <v>0</v>
      </c>
      <c r="T391" s="251" t="b">
        <v>0</v>
      </c>
      <c r="U391" s="251" t="s">
        <v>521</v>
      </c>
    </row>
    <row r="392" spans="1:21" ht="16.5" customHeight="1" x14ac:dyDescent="0.3">
      <c r="A392" s="313" t="b">
        <v>1</v>
      </c>
      <c r="B392" s="314" t="s">
        <v>1435</v>
      </c>
      <c r="C392" s="313">
        <v>100806001</v>
      </c>
      <c r="D392" s="315">
        <v>176111601</v>
      </c>
      <c r="E392" s="317" t="s">
        <v>1144</v>
      </c>
      <c r="F392" s="315">
        <v>1.667</v>
      </c>
      <c r="G392" s="315">
        <v>0</v>
      </c>
      <c r="H392" s="315">
        <v>2</v>
      </c>
      <c r="I392" s="313" t="s">
        <v>1074</v>
      </c>
      <c r="J392" s="316">
        <v>546</v>
      </c>
      <c r="K392" s="315">
        <v>-1</v>
      </c>
      <c r="L392" s="315">
        <v>-1</v>
      </c>
      <c r="M392" s="315">
        <v>-1</v>
      </c>
      <c r="N392" s="313" t="b">
        <v>1</v>
      </c>
      <c r="O392" s="313">
        <v>0</v>
      </c>
      <c r="P392" s="315">
        <v>1</v>
      </c>
      <c r="Q392" s="313" t="s">
        <v>1063</v>
      </c>
      <c r="R392" s="315" t="b">
        <v>0</v>
      </c>
      <c r="S392" s="315">
        <v>0</v>
      </c>
      <c r="T392" s="313" t="b">
        <v>0</v>
      </c>
      <c r="U392" s="313" t="s">
        <v>521</v>
      </c>
    </row>
    <row r="393" spans="1:21" ht="16.5" customHeight="1" x14ac:dyDescent="0.3">
      <c r="A393" s="313" t="b">
        <v>1</v>
      </c>
      <c r="B393" s="314" t="s">
        <v>1436</v>
      </c>
      <c r="C393" s="313">
        <v>100806001</v>
      </c>
      <c r="D393" s="315">
        <v>176111602</v>
      </c>
      <c r="E393" s="317" t="s">
        <v>1163</v>
      </c>
      <c r="F393" s="315">
        <v>2.4329999999999998</v>
      </c>
      <c r="G393" s="315">
        <v>0</v>
      </c>
      <c r="H393" s="315">
        <v>2</v>
      </c>
      <c r="I393" s="313" t="s">
        <v>1074</v>
      </c>
      <c r="J393" s="316">
        <v>547</v>
      </c>
      <c r="K393" s="315">
        <v>-1</v>
      </c>
      <c r="L393" s="315">
        <v>-1</v>
      </c>
      <c r="M393" s="315">
        <v>-1</v>
      </c>
      <c r="N393" s="313" t="b">
        <v>1</v>
      </c>
      <c r="O393" s="313">
        <v>0</v>
      </c>
      <c r="P393" s="315">
        <v>2</v>
      </c>
      <c r="Q393" s="313" t="s">
        <v>1063</v>
      </c>
      <c r="R393" s="315" t="b">
        <v>0</v>
      </c>
      <c r="S393" s="315">
        <v>0</v>
      </c>
      <c r="T393" s="313" t="b">
        <v>0</v>
      </c>
      <c r="U393" s="313" t="s">
        <v>521</v>
      </c>
    </row>
    <row r="394" spans="1:21" ht="16.5" customHeight="1" x14ac:dyDescent="0.3">
      <c r="A394" s="313" t="b">
        <v>1</v>
      </c>
      <c r="B394" s="314" t="s">
        <v>1437</v>
      </c>
      <c r="C394" s="313">
        <v>100806001</v>
      </c>
      <c r="D394" s="315">
        <v>176111603</v>
      </c>
      <c r="E394" s="317" t="s">
        <v>1160</v>
      </c>
      <c r="F394" s="315">
        <v>5.4669999999999996</v>
      </c>
      <c r="G394" s="315">
        <v>0</v>
      </c>
      <c r="H394" s="315">
        <v>8</v>
      </c>
      <c r="I394" s="313" t="s">
        <v>1074</v>
      </c>
      <c r="J394" s="315">
        <v>175690104</v>
      </c>
      <c r="K394" s="315">
        <v>-1</v>
      </c>
      <c r="L394" s="315">
        <v>-1</v>
      </c>
      <c r="M394" s="315">
        <v>-1</v>
      </c>
      <c r="N394" s="313" t="b">
        <v>1</v>
      </c>
      <c r="O394" s="313">
        <v>0</v>
      </c>
      <c r="P394" s="315">
        <v>4</v>
      </c>
      <c r="Q394" s="313" t="s">
        <v>1063</v>
      </c>
      <c r="R394" s="315" t="b">
        <v>0</v>
      </c>
      <c r="S394" s="315">
        <v>0</v>
      </c>
      <c r="T394" s="313" t="b">
        <v>0</v>
      </c>
      <c r="U394" s="313" t="s">
        <v>521</v>
      </c>
    </row>
    <row r="395" spans="1:21" ht="16.5" customHeight="1" x14ac:dyDescent="0.3">
      <c r="A395" s="313" t="b">
        <v>1</v>
      </c>
      <c r="B395" s="314" t="s">
        <v>1438</v>
      </c>
      <c r="C395" s="313">
        <v>100806001</v>
      </c>
      <c r="D395" s="315">
        <v>176111604</v>
      </c>
      <c r="E395" s="317" t="s">
        <v>1167</v>
      </c>
      <c r="F395" s="315">
        <v>4.0670000000000002</v>
      </c>
      <c r="G395" s="315">
        <v>0</v>
      </c>
      <c r="H395" s="315">
        <v>6</v>
      </c>
      <c r="I395" s="313" t="s">
        <v>1074</v>
      </c>
      <c r="J395" s="315">
        <v>175690105</v>
      </c>
      <c r="K395" s="315">
        <v>-1</v>
      </c>
      <c r="L395" s="315">
        <v>-1</v>
      </c>
      <c r="M395" s="315">
        <v>-1</v>
      </c>
      <c r="N395" s="313" t="b">
        <v>1</v>
      </c>
      <c r="O395" s="313">
        <v>0</v>
      </c>
      <c r="P395" s="315">
        <v>5</v>
      </c>
      <c r="Q395" s="313" t="s">
        <v>1063</v>
      </c>
      <c r="R395" s="315" t="b">
        <v>0</v>
      </c>
      <c r="S395" s="315">
        <v>0</v>
      </c>
      <c r="T395" s="313" t="b">
        <v>0</v>
      </c>
      <c r="U395" s="313" t="s">
        <v>521</v>
      </c>
    </row>
    <row r="396" spans="1:21" ht="16.5" customHeight="1" x14ac:dyDescent="0.3">
      <c r="A396" s="283" t="b">
        <v>1</v>
      </c>
      <c r="B396" s="318" t="s">
        <v>1439</v>
      </c>
      <c r="C396" s="320">
        <v>100802001</v>
      </c>
      <c r="D396" s="303">
        <v>176111201</v>
      </c>
      <c r="E396" s="284" t="s">
        <v>1144</v>
      </c>
      <c r="F396" s="283">
        <v>1.7330000000000001</v>
      </c>
      <c r="G396" s="283">
        <v>0</v>
      </c>
      <c r="H396" s="283">
        <v>2</v>
      </c>
      <c r="I396" s="283" t="s">
        <v>1074</v>
      </c>
      <c r="J396" s="319">
        <v>436</v>
      </c>
      <c r="K396" s="303">
        <v>-1</v>
      </c>
      <c r="L396" s="303">
        <v>-1</v>
      </c>
      <c r="M396" s="303">
        <v>-1</v>
      </c>
      <c r="N396" s="283" t="b">
        <v>1</v>
      </c>
      <c r="O396" s="283">
        <v>0</v>
      </c>
      <c r="P396" s="283">
        <v>1</v>
      </c>
      <c r="Q396" s="283" t="s">
        <v>1063</v>
      </c>
      <c r="R396" s="283" t="b">
        <v>0</v>
      </c>
      <c r="S396" s="283">
        <v>0</v>
      </c>
      <c r="T396" s="283" t="b">
        <v>0</v>
      </c>
      <c r="U396" s="283" t="s">
        <v>521</v>
      </c>
    </row>
    <row r="397" spans="1:21" ht="16.5" customHeight="1" x14ac:dyDescent="0.3">
      <c r="A397" s="283" t="b">
        <v>1</v>
      </c>
      <c r="B397" s="318" t="s">
        <v>1440</v>
      </c>
      <c r="C397" s="320">
        <v>100802001</v>
      </c>
      <c r="D397" s="303">
        <v>176111202</v>
      </c>
      <c r="E397" s="284" t="s">
        <v>1144</v>
      </c>
      <c r="F397" s="283">
        <v>2.1659999999999999</v>
      </c>
      <c r="G397" s="283">
        <v>0</v>
      </c>
      <c r="H397" s="283">
        <v>2</v>
      </c>
      <c r="I397" s="283" t="s">
        <v>1074</v>
      </c>
      <c r="J397" s="319">
        <v>437</v>
      </c>
      <c r="K397" s="303">
        <v>-1</v>
      </c>
      <c r="L397" s="303">
        <v>-1</v>
      </c>
      <c r="M397" s="303">
        <v>-1</v>
      </c>
      <c r="N397" s="283" t="b">
        <v>1</v>
      </c>
      <c r="O397" s="283">
        <v>0</v>
      </c>
      <c r="P397" s="283">
        <v>2</v>
      </c>
      <c r="Q397" s="283" t="s">
        <v>1063</v>
      </c>
      <c r="R397" s="283" t="b">
        <v>0</v>
      </c>
      <c r="S397" s="283">
        <v>0</v>
      </c>
      <c r="T397" s="283" t="b">
        <v>0</v>
      </c>
      <c r="U397" s="283" t="s">
        <v>521</v>
      </c>
    </row>
    <row r="398" spans="1:21" ht="16.5" customHeight="1" x14ac:dyDescent="0.3">
      <c r="A398" s="283" t="b">
        <v>1</v>
      </c>
      <c r="B398" s="318" t="s">
        <v>1441</v>
      </c>
      <c r="C398" s="320">
        <v>100802001</v>
      </c>
      <c r="D398" s="303">
        <v>176111203</v>
      </c>
      <c r="E398" s="284" t="s">
        <v>1152</v>
      </c>
      <c r="F398" s="283">
        <v>4.03</v>
      </c>
      <c r="G398" s="283">
        <v>0</v>
      </c>
      <c r="H398" s="283">
        <v>5</v>
      </c>
      <c r="I398" s="283" t="s">
        <v>1074</v>
      </c>
      <c r="J398" s="319">
        <v>438</v>
      </c>
      <c r="K398" s="303">
        <v>-1</v>
      </c>
      <c r="L398" s="303">
        <v>-1</v>
      </c>
      <c r="M398" s="303">
        <v>-1</v>
      </c>
      <c r="N398" s="283" t="b">
        <v>1</v>
      </c>
      <c r="O398" s="283">
        <v>0</v>
      </c>
      <c r="P398" s="283">
        <v>3</v>
      </c>
      <c r="Q398" s="283" t="s">
        <v>1063</v>
      </c>
      <c r="R398" s="283" t="b">
        <v>0</v>
      </c>
      <c r="S398" s="283">
        <v>0</v>
      </c>
      <c r="T398" s="283" t="b">
        <v>0</v>
      </c>
      <c r="U398" s="283" t="s">
        <v>521</v>
      </c>
    </row>
    <row r="399" spans="1:21" ht="16.5" customHeight="1" x14ac:dyDescent="0.3">
      <c r="A399" s="283" t="b">
        <v>1</v>
      </c>
      <c r="B399" s="318" t="s">
        <v>1442</v>
      </c>
      <c r="C399" s="320">
        <v>100802001</v>
      </c>
      <c r="D399" s="303">
        <v>176111204</v>
      </c>
      <c r="E399" s="284" t="s">
        <v>1160</v>
      </c>
      <c r="F399" s="283">
        <v>3.63</v>
      </c>
      <c r="G399" s="283">
        <v>0</v>
      </c>
      <c r="H399" s="283">
        <v>3</v>
      </c>
      <c r="I399" s="283" t="s">
        <v>1074</v>
      </c>
      <c r="J399" s="319">
        <v>439</v>
      </c>
      <c r="K399" s="303">
        <v>-1</v>
      </c>
      <c r="L399" s="303">
        <v>-1</v>
      </c>
      <c r="M399" s="303">
        <v>-1</v>
      </c>
      <c r="N399" s="283" t="b">
        <v>1</v>
      </c>
      <c r="O399" s="283">
        <v>0</v>
      </c>
      <c r="P399" s="283">
        <v>4</v>
      </c>
      <c r="Q399" s="283" t="s">
        <v>1063</v>
      </c>
      <c r="R399" s="283" t="b">
        <v>0</v>
      </c>
      <c r="S399" s="283">
        <v>0</v>
      </c>
      <c r="T399" s="283" t="b">
        <v>0</v>
      </c>
      <c r="U399" s="283" t="s">
        <v>521</v>
      </c>
    </row>
    <row r="400" spans="1:21" ht="16.5" customHeight="1" x14ac:dyDescent="0.3">
      <c r="A400" s="283" t="b">
        <v>1</v>
      </c>
      <c r="B400" s="318" t="s">
        <v>1443</v>
      </c>
      <c r="C400" s="320">
        <v>100802001</v>
      </c>
      <c r="D400" s="303">
        <v>176111205</v>
      </c>
      <c r="E400" s="284" t="s">
        <v>1167</v>
      </c>
      <c r="F400" s="283">
        <v>6</v>
      </c>
      <c r="G400" s="283">
        <v>0</v>
      </c>
      <c r="H400" s="283">
        <v>2.5</v>
      </c>
      <c r="I400" s="283" t="s">
        <v>1074</v>
      </c>
      <c r="J400" s="283">
        <v>175290113</v>
      </c>
      <c r="K400" s="303">
        <v>-1</v>
      </c>
      <c r="L400" s="303">
        <v>-1</v>
      </c>
      <c r="M400" s="303">
        <v>-1</v>
      </c>
      <c r="N400" s="283" t="b">
        <v>1</v>
      </c>
      <c r="O400" s="283">
        <v>0</v>
      </c>
      <c r="P400" s="283">
        <v>5</v>
      </c>
      <c r="Q400" s="283" t="s">
        <v>1063</v>
      </c>
      <c r="R400" s="283" t="b">
        <v>0</v>
      </c>
      <c r="S400" s="283">
        <v>0</v>
      </c>
      <c r="T400" s="283" t="b">
        <v>0</v>
      </c>
      <c r="U400" s="283" t="s">
        <v>521</v>
      </c>
    </row>
    <row r="401" spans="1:21" ht="16.5" customHeight="1" x14ac:dyDescent="0.3">
      <c r="A401" s="283" t="b">
        <v>1</v>
      </c>
      <c r="B401" s="318" t="s">
        <v>1444</v>
      </c>
      <c r="C401" s="320">
        <v>100802001</v>
      </c>
      <c r="D401" s="303">
        <v>176111206</v>
      </c>
      <c r="E401" s="284" t="s">
        <v>1169</v>
      </c>
      <c r="F401" s="283">
        <v>4.3330000000000002</v>
      </c>
      <c r="G401" s="283">
        <v>0</v>
      </c>
      <c r="H401" s="283">
        <v>10</v>
      </c>
      <c r="I401" s="283" t="s">
        <v>1074</v>
      </c>
      <c r="J401" s="283">
        <v>175290114</v>
      </c>
      <c r="K401" s="303">
        <v>-1</v>
      </c>
      <c r="L401" s="303">
        <v>-1</v>
      </c>
      <c r="M401" s="303">
        <v>-1</v>
      </c>
      <c r="N401" s="283" t="b">
        <v>1</v>
      </c>
      <c r="O401" s="283">
        <v>0</v>
      </c>
      <c r="P401" s="283">
        <v>6</v>
      </c>
      <c r="Q401" s="283" t="s">
        <v>1063</v>
      </c>
      <c r="R401" s="283" t="b">
        <v>0</v>
      </c>
      <c r="S401" s="283">
        <v>0</v>
      </c>
      <c r="T401" s="283" t="b">
        <v>0</v>
      </c>
      <c r="U401" s="283" t="s">
        <v>521</v>
      </c>
    </row>
    <row r="402" spans="1:21" ht="16.5" customHeight="1" x14ac:dyDescent="0.3">
      <c r="A402" s="313" t="b">
        <v>1</v>
      </c>
      <c r="B402" s="314" t="s">
        <v>1445</v>
      </c>
      <c r="C402" s="313">
        <v>100807001</v>
      </c>
      <c r="D402" s="315">
        <v>176111701</v>
      </c>
      <c r="E402" s="317" t="s">
        <v>1144</v>
      </c>
      <c r="F402" s="315">
        <v>0.73299999999999998</v>
      </c>
      <c r="G402" s="315">
        <v>0</v>
      </c>
      <c r="H402" s="315">
        <v>2</v>
      </c>
      <c r="I402" s="313" t="s">
        <v>1074</v>
      </c>
      <c r="J402" s="316">
        <v>560</v>
      </c>
      <c r="K402" s="315">
        <v>-1</v>
      </c>
      <c r="L402" s="315">
        <v>-1</v>
      </c>
      <c r="M402" s="315">
        <v>-1</v>
      </c>
      <c r="N402" s="313" t="b">
        <v>1</v>
      </c>
      <c r="O402" s="313">
        <v>0</v>
      </c>
      <c r="P402" s="315">
        <v>1</v>
      </c>
      <c r="Q402" s="315" t="s">
        <v>1063</v>
      </c>
      <c r="R402" s="315" t="b">
        <v>0</v>
      </c>
      <c r="S402" s="315">
        <v>0</v>
      </c>
      <c r="T402" s="313" t="b">
        <v>0</v>
      </c>
      <c r="U402" s="313" t="s">
        <v>521</v>
      </c>
    </row>
    <row r="403" spans="1:21" ht="16.5" customHeight="1" x14ac:dyDescent="0.3">
      <c r="A403" s="313" t="b">
        <v>1</v>
      </c>
      <c r="B403" s="314" t="s">
        <v>1446</v>
      </c>
      <c r="C403" s="313">
        <v>100807001</v>
      </c>
      <c r="D403" s="315">
        <v>176111702</v>
      </c>
      <c r="E403" s="317" t="s">
        <v>1163</v>
      </c>
      <c r="F403" s="315">
        <v>0.73299999999999998</v>
      </c>
      <c r="G403" s="315">
        <v>0</v>
      </c>
      <c r="H403" s="315">
        <v>2</v>
      </c>
      <c r="I403" s="313" t="s">
        <v>1074</v>
      </c>
      <c r="J403" s="316">
        <v>561</v>
      </c>
      <c r="K403" s="315">
        <v>-1</v>
      </c>
      <c r="L403" s="315">
        <v>-1</v>
      </c>
      <c r="M403" s="315">
        <v>-1</v>
      </c>
      <c r="N403" s="313" t="b">
        <v>1</v>
      </c>
      <c r="O403" s="313">
        <v>0</v>
      </c>
      <c r="P403" s="315">
        <v>2</v>
      </c>
      <c r="Q403" s="315" t="s">
        <v>1063</v>
      </c>
      <c r="R403" s="315" t="b">
        <v>0</v>
      </c>
      <c r="S403" s="315">
        <v>0</v>
      </c>
      <c r="T403" s="313" t="b">
        <v>0</v>
      </c>
      <c r="U403" s="313" t="s">
        <v>521</v>
      </c>
    </row>
    <row r="404" spans="1:21" ht="16.5" customHeight="1" x14ac:dyDescent="0.3">
      <c r="A404" s="313" t="b">
        <v>1</v>
      </c>
      <c r="B404" s="314" t="s">
        <v>1447</v>
      </c>
      <c r="C404" s="313">
        <v>100807001</v>
      </c>
      <c r="D404" s="315">
        <v>176111703</v>
      </c>
      <c r="E404" s="317" t="s">
        <v>1152</v>
      </c>
      <c r="F404" s="315">
        <v>3</v>
      </c>
      <c r="G404" s="315">
        <v>0</v>
      </c>
      <c r="H404" s="315">
        <v>5</v>
      </c>
      <c r="I404" s="313" t="s">
        <v>1074</v>
      </c>
      <c r="J404" s="315">
        <v>175790103</v>
      </c>
      <c r="K404" s="315">
        <v>-1</v>
      </c>
      <c r="L404" s="315">
        <v>-1</v>
      </c>
      <c r="M404" s="315">
        <v>-1</v>
      </c>
      <c r="N404" s="313" t="b">
        <v>1</v>
      </c>
      <c r="O404" s="313">
        <v>0</v>
      </c>
      <c r="P404" s="315">
        <v>3</v>
      </c>
      <c r="Q404" s="313" t="s">
        <v>1063</v>
      </c>
      <c r="R404" s="315" t="b">
        <v>0</v>
      </c>
      <c r="S404" s="315">
        <v>0</v>
      </c>
      <c r="T404" s="313" t="b">
        <v>0</v>
      </c>
      <c r="U404" s="313" t="s">
        <v>521</v>
      </c>
    </row>
    <row r="405" spans="1:21" ht="16.5" customHeight="1" x14ac:dyDescent="0.3">
      <c r="A405" s="313" t="b">
        <v>1</v>
      </c>
      <c r="B405" s="314" t="s">
        <v>1448</v>
      </c>
      <c r="C405" s="313">
        <v>100807001</v>
      </c>
      <c r="D405" s="315">
        <v>176111704</v>
      </c>
      <c r="E405" s="317" t="s">
        <v>1160</v>
      </c>
      <c r="F405" s="315">
        <v>2.3330000000000002</v>
      </c>
      <c r="G405" s="315">
        <v>0</v>
      </c>
      <c r="H405" s="315">
        <v>8</v>
      </c>
      <c r="I405" s="313" t="s">
        <v>1074</v>
      </c>
      <c r="J405" s="315">
        <v>175790104</v>
      </c>
      <c r="K405" s="315">
        <v>-1</v>
      </c>
      <c r="L405" s="315">
        <v>-1</v>
      </c>
      <c r="M405" s="315">
        <v>-1</v>
      </c>
      <c r="N405" s="313" t="b">
        <v>1</v>
      </c>
      <c r="O405" s="313">
        <v>0</v>
      </c>
      <c r="P405" s="315">
        <v>4</v>
      </c>
      <c r="Q405" s="313" t="s">
        <v>1063</v>
      </c>
      <c r="R405" s="315" t="b">
        <v>0</v>
      </c>
      <c r="S405" s="315">
        <v>0</v>
      </c>
      <c r="T405" s="313" t="b">
        <v>0</v>
      </c>
      <c r="U405" s="313" t="s">
        <v>521</v>
      </c>
    </row>
    <row r="406" spans="1:21" ht="16.5" customHeight="1" x14ac:dyDescent="0.3">
      <c r="A406" s="313" t="b">
        <v>1</v>
      </c>
      <c r="B406" s="314" t="s">
        <v>1449</v>
      </c>
      <c r="C406" s="313">
        <v>100807001</v>
      </c>
      <c r="D406" s="315">
        <v>176111705</v>
      </c>
      <c r="E406" s="317" t="s">
        <v>1167</v>
      </c>
      <c r="F406" s="315">
        <v>2.7669999999999999</v>
      </c>
      <c r="G406" s="315">
        <v>0</v>
      </c>
      <c r="H406" s="315">
        <v>8</v>
      </c>
      <c r="I406" s="313" t="s">
        <v>1074</v>
      </c>
      <c r="J406" s="315">
        <v>175790105</v>
      </c>
      <c r="K406" s="315">
        <v>-1</v>
      </c>
      <c r="L406" s="315">
        <v>-1</v>
      </c>
      <c r="M406" s="315">
        <v>-1</v>
      </c>
      <c r="N406" s="313" t="b">
        <v>1</v>
      </c>
      <c r="O406" s="313">
        <v>0</v>
      </c>
      <c r="P406" s="315">
        <v>5</v>
      </c>
      <c r="Q406" s="313" t="s">
        <v>1063</v>
      </c>
      <c r="R406" s="315" t="b">
        <v>0</v>
      </c>
      <c r="S406" s="315">
        <v>0</v>
      </c>
      <c r="T406" s="313" t="b">
        <v>0</v>
      </c>
      <c r="U406" s="313" t="s">
        <v>521</v>
      </c>
    </row>
    <row r="407" spans="1:21" ht="16.5" customHeight="1" x14ac:dyDescent="0.3">
      <c r="A407" s="246" t="b">
        <v>1</v>
      </c>
      <c r="B407" s="265" t="s">
        <v>1450</v>
      </c>
      <c r="C407" s="246">
        <v>100100004</v>
      </c>
      <c r="D407" s="246">
        <v>171400001</v>
      </c>
      <c r="E407" s="247" t="s">
        <v>1064</v>
      </c>
      <c r="F407" s="246">
        <v>0.6</v>
      </c>
      <c r="G407" s="238">
        <v>0.8</v>
      </c>
      <c r="H407" s="246">
        <v>2</v>
      </c>
      <c r="I407" s="238" t="s">
        <v>343</v>
      </c>
      <c r="J407" s="246">
        <v>401</v>
      </c>
      <c r="K407" s="266">
        <v>3019</v>
      </c>
      <c r="L407" s="266">
        <v>-1</v>
      </c>
      <c r="M407" s="266">
        <v>-1</v>
      </c>
      <c r="N407" s="238" t="b">
        <v>1</v>
      </c>
      <c r="O407" s="246">
        <v>0</v>
      </c>
      <c r="P407" s="246">
        <v>1</v>
      </c>
      <c r="Q407" s="246" t="s">
        <v>1063</v>
      </c>
      <c r="R407" s="246" t="b">
        <v>1</v>
      </c>
      <c r="S407" s="238">
        <v>0.8</v>
      </c>
      <c r="T407" s="238" t="b">
        <v>1</v>
      </c>
      <c r="U407" s="238" t="s">
        <v>521</v>
      </c>
    </row>
    <row r="408" spans="1:21" ht="16.5" customHeight="1" x14ac:dyDescent="0.3">
      <c r="A408" s="246" t="b">
        <v>1</v>
      </c>
      <c r="B408" s="265" t="s">
        <v>1451</v>
      </c>
      <c r="C408" s="246">
        <v>100100004</v>
      </c>
      <c r="D408" s="246">
        <v>171400002</v>
      </c>
      <c r="E408" s="247" t="s">
        <v>1066</v>
      </c>
      <c r="F408" s="246">
        <v>0.6</v>
      </c>
      <c r="G408" s="238">
        <v>0.8</v>
      </c>
      <c r="H408" s="246">
        <v>2</v>
      </c>
      <c r="I408" s="238" t="s">
        <v>343</v>
      </c>
      <c r="J408" s="246">
        <v>401</v>
      </c>
      <c r="K408" s="266">
        <v>3020</v>
      </c>
      <c r="L408" s="266">
        <v>-1</v>
      </c>
      <c r="M408" s="266">
        <v>-1</v>
      </c>
      <c r="N408" s="238" t="b">
        <v>1</v>
      </c>
      <c r="O408" s="246">
        <v>0</v>
      </c>
      <c r="P408" s="246">
        <v>2</v>
      </c>
      <c r="Q408" s="246" t="s">
        <v>1063</v>
      </c>
      <c r="R408" s="246" t="b">
        <v>1</v>
      </c>
      <c r="S408" s="238">
        <v>0.8</v>
      </c>
      <c r="T408" s="246" t="b">
        <v>0</v>
      </c>
      <c r="U408" s="246" t="s">
        <v>521</v>
      </c>
    </row>
    <row r="409" spans="1:21" ht="16.5" customHeight="1" x14ac:dyDescent="0.3">
      <c r="A409" s="246" t="b">
        <v>1</v>
      </c>
      <c r="B409" s="265" t="s">
        <v>1452</v>
      </c>
      <c r="C409" s="246">
        <v>100100004</v>
      </c>
      <c r="D409" s="246">
        <v>171400003</v>
      </c>
      <c r="E409" s="247" t="s">
        <v>1068</v>
      </c>
      <c r="F409" s="246">
        <v>0.6</v>
      </c>
      <c r="G409" s="238">
        <v>0.8</v>
      </c>
      <c r="H409" s="246">
        <v>2</v>
      </c>
      <c r="I409" s="238" t="s">
        <v>343</v>
      </c>
      <c r="J409" s="246">
        <v>401</v>
      </c>
      <c r="K409" s="266">
        <v>3021</v>
      </c>
      <c r="L409" s="266">
        <v>-1</v>
      </c>
      <c r="M409" s="266">
        <v>-1</v>
      </c>
      <c r="N409" s="238" t="b">
        <v>1</v>
      </c>
      <c r="O409" s="246">
        <v>0</v>
      </c>
      <c r="P409" s="246">
        <v>3</v>
      </c>
      <c r="Q409" s="246" t="s">
        <v>1063</v>
      </c>
      <c r="R409" s="246" t="b">
        <v>1</v>
      </c>
      <c r="S409" s="238">
        <v>0.8</v>
      </c>
      <c r="T409" s="246" t="b">
        <v>0</v>
      </c>
      <c r="U409" s="246" t="s">
        <v>521</v>
      </c>
    </row>
    <row r="410" spans="1:21" ht="16.5" customHeight="1" x14ac:dyDescent="0.3">
      <c r="A410" s="246" t="b">
        <v>1</v>
      </c>
      <c r="B410" s="265" t="s">
        <v>1453</v>
      </c>
      <c r="C410" s="246">
        <v>100100004</v>
      </c>
      <c r="D410" s="246">
        <v>171400004</v>
      </c>
      <c r="E410" s="247" t="s">
        <v>1070</v>
      </c>
      <c r="F410" s="246">
        <v>0.6</v>
      </c>
      <c r="G410" s="238">
        <v>0.8</v>
      </c>
      <c r="H410" s="246">
        <v>2</v>
      </c>
      <c r="I410" s="238" t="s">
        <v>343</v>
      </c>
      <c r="J410" s="246">
        <v>401</v>
      </c>
      <c r="K410" s="266">
        <v>3020</v>
      </c>
      <c r="L410" s="266">
        <v>-1</v>
      </c>
      <c r="M410" s="266">
        <v>-1</v>
      </c>
      <c r="N410" s="238" t="b">
        <v>1</v>
      </c>
      <c r="O410" s="246">
        <v>0</v>
      </c>
      <c r="P410" s="246">
        <v>4</v>
      </c>
      <c r="Q410" s="246" t="s">
        <v>1063</v>
      </c>
      <c r="R410" s="246" t="b">
        <v>1</v>
      </c>
      <c r="S410" s="238">
        <v>0.8</v>
      </c>
      <c r="T410" s="246" t="b">
        <v>0</v>
      </c>
      <c r="U410" s="246" t="s">
        <v>521</v>
      </c>
    </row>
    <row r="411" spans="1:21" ht="16.5" customHeight="1" x14ac:dyDescent="0.3">
      <c r="A411" s="246" t="b">
        <v>1</v>
      </c>
      <c r="B411" s="265" t="s">
        <v>1454</v>
      </c>
      <c r="C411" s="246">
        <v>100100004</v>
      </c>
      <c r="D411" s="246">
        <v>171400005</v>
      </c>
      <c r="E411" s="247" t="s">
        <v>1072</v>
      </c>
      <c r="F411" s="246">
        <v>0.6</v>
      </c>
      <c r="G411" s="238">
        <v>0.33300000000000002</v>
      </c>
      <c r="H411" s="246">
        <v>2</v>
      </c>
      <c r="I411" s="238" t="s">
        <v>343</v>
      </c>
      <c r="J411" s="246">
        <v>401</v>
      </c>
      <c r="K411" s="266">
        <v>3021</v>
      </c>
      <c r="L411" s="266">
        <v>-1</v>
      </c>
      <c r="M411" s="266">
        <v>-1</v>
      </c>
      <c r="N411" s="238" t="b">
        <v>1</v>
      </c>
      <c r="O411" s="246">
        <v>0</v>
      </c>
      <c r="P411" s="246">
        <v>5</v>
      </c>
      <c r="Q411" s="246" t="s">
        <v>1063</v>
      </c>
      <c r="R411" s="246" t="b">
        <v>1</v>
      </c>
      <c r="S411" s="238">
        <v>0.33300000000000002</v>
      </c>
      <c r="T411" s="246" t="b">
        <v>0</v>
      </c>
      <c r="U411" s="246" t="s">
        <v>521</v>
      </c>
    </row>
    <row r="412" spans="1:21" s="276" customFormat="1" ht="16.5" customHeight="1" x14ac:dyDescent="0.3">
      <c r="A412" s="268" t="b">
        <v>1</v>
      </c>
      <c r="B412" s="267" t="s">
        <v>1455</v>
      </c>
      <c r="C412" s="246">
        <v>100100004</v>
      </c>
      <c r="D412" s="268">
        <v>171410011</v>
      </c>
      <c r="E412" s="267" t="s">
        <v>1075</v>
      </c>
      <c r="F412" s="268">
        <v>1.2</v>
      </c>
      <c r="G412" s="268">
        <v>0.5</v>
      </c>
      <c r="H412" s="268">
        <v>6</v>
      </c>
      <c r="I412" s="313" t="s">
        <v>1074</v>
      </c>
      <c r="J412" s="246">
        <v>402</v>
      </c>
      <c r="K412" s="266">
        <v>3022</v>
      </c>
      <c r="L412" s="266">
        <v>44013</v>
      </c>
      <c r="M412" s="321">
        <v>531040111</v>
      </c>
      <c r="N412" s="268" t="b">
        <v>1</v>
      </c>
      <c r="O412" s="238">
        <v>2</v>
      </c>
      <c r="P412" s="268">
        <v>11</v>
      </c>
      <c r="Q412" s="268" t="s">
        <v>1063</v>
      </c>
      <c r="R412" s="268" t="b">
        <v>0</v>
      </c>
      <c r="S412" s="268">
        <v>0.5</v>
      </c>
      <c r="T412" s="268" t="b">
        <v>0</v>
      </c>
      <c r="U412" s="238" t="s">
        <v>521</v>
      </c>
    </row>
    <row r="413" spans="1:21" s="276" customFormat="1" ht="16.5" customHeight="1" x14ac:dyDescent="0.3">
      <c r="A413" s="268" t="b">
        <v>1</v>
      </c>
      <c r="B413" s="267" t="s">
        <v>1456</v>
      </c>
      <c r="C413" s="246">
        <v>100100004</v>
      </c>
      <c r="D413" s="268">
        <v>171410012</v>
      </c>
      <c r="E413" s="267" t="s">
        <v>1079</v>
      </c>
      <c r="F413" s="268">
        <v>1.133</v>
      </c>
      <c r="G413" s="268">
        <v>0.5</v>
      </c>
      <c r="H413" s="268">
        <v>6</v>
      </c>
      <c r="I413" s="268" t="s">
        <v>1074</v>
      </c>
      <c r="J413" s="246">
        <v>403</v>
      </c>
      <c r="K413" s="266">
        <v>3023</v>
      </c>
      <c r="L413" s="266">
        <v>44014</v>
      </c>
      <c r="M413" s="321">
        <v>531040112</v>
      </c>
      <c r="N413" s="268" t="b">
        <v>0</v>
      </c>
      <c r="O413" s="238">
        <v>2</v>
      </c>
      <c r="P413" s="268">
        <v>12</v>
      </c>
      <c r="Q413" s="268" t="s">
        <v>1063</v>
      </c>
      <c r="R413" s="268" t="b">
        <v>0</v>
      </c>
      <c r="S413" s="268">
        <v>0.5</v>
      </c>
      <c r="T413" s="268" t="b">
        <v>0</v>
      </c>
      <c r="U413" s="238" t="s">
        <v>521</v>
      </c>
    </row>
    <row r="414" spans="1:21" s="276" customFormat="1" ht="16.5" customHeight="1" x14ac:dyDescent="0.3">
      <c r="A414" s="268" t="b">
        <v>1</v>
      </c>
      <c r="B414" s="267" t="s">
        <v>1457</v>
      </c>
      <c r="C414" s="246">
        <v>100100004</v>
      </c>
      <c r="D414" s="268">
        <v>171410013</v>
      </c>
      <c r="E414" s="267" t="s">
        <v>1082</v>
      </c>
      <c r="F414" s="268">
        <v>1.2669999999999999</v>
      </c>
      <c r="G414" s="268">
        <v>0.5</v>
      </c>
      <c r="H414" s="268">
        <v>6</v>
      </c>
      <c r="I414" s="268" t="s">
        <v>1074</v>
      </c>
      <c r="J414" s="246">
        <v>404</v>
      </c>
      <c r="K414" s="266">
        <v>3024</v>
      </c>
      <c r="L414" s="266">
        <v>44015</v>
      </c>
      <c r="M414" s="321">
        <v>531040113</v>
      </c>
      <c r="N414" s="268" t="b">
        <v>0</v>
      </c>
      <c r="O414" s="238">
        <v>2</v>
      </c>
      <c r="P414" s="268">
        <v>13</v>
      </c>
      <c r="Q414" s="268" t="s">
        <v>1063</v>
      </c>
      <c r="R414" s="268" t="b">
        <v>0</v>
      </c>
      <c r="S414" s="268">
        <v>0.5</v>
      </c>
      <c r="T414" s="268" t="b">
        <v>0</v>
      </c>
      <c r="U414" s="238" t="s">
        <v>521</v>
      </c>
    </row>
    <row r="415" spans="1:21" s="279" customFormat="1" ht="16.5" customHeight="1" x14ac:dyDescent="0.3">
      <c r="A415" s="271" t="b">
        <v>1</v>
      </c>
      <c r="B415" s="270" t="s">
        <v>1458</v>
      </c>
      <c r="C415" s="246">
        <v>100100004</v>
      </c>
      <c r="D415" s="271">
        <v>171410021</v>
      </c>
      <c r="E415" s="278" t="s">
        <v>1084</v>
      </c>
      <c r="F415" s="277">
        <v>1.5329999999999999</v>
      </c>
      <c r="G415" s="277">
        <v>0.5</v>
      </c>
      <c r="H415" s="277">
        <v>6</v>
      </c>
      <c r="I415" s="277" t="s">
        <v>1074</v>
      </c>
      <c r="J415" s="246">
        <v>405</v>
      </c>
      <c r="K415" s="266">
        <v>3025</v>
      </c>
      <c r="L415" s="266">
        <v>44016</v>
      </c>
      <c r="M415" s="321">
        <v>531040121</v>
      </c>
      <c r="N415" s="277" t="b">
        <v>1</v>
      </c>
      <c r="O415" s="238">
        <v>4</v>
      </c>
      <c r="P415" s="277">
        <v>21</v>
      </c>
      <c r="Q415" s="277" t="s">
        <v>1078</v>
      </c>
      <c r="R415" s="277" t="b">
        <v>0</v>
      </c>
      <c r="S415" s="277">
        <v>0.5</v>
      </c>
      <c r="T415" s="277" t="b">
        <v>0</v>
      </c>
      <c r="U415" s="238" t="s">
        <v>521</v>
      </c>
    </row>
    <row r="416" spans="1:21" s="279" customFormat="1" ht="16.5" customHeight="1" x14ac:dyDescent="0.3">
      <c r="A416" s="271" t="b">
        <v>1</v>
      </c>
      <c r="B416" s="270" t="s">
        <v>1459</v>
      </c>
      <c r="C416" s="246">
        <v>100100004</v>
      </c>
      <c r="D416" s="271">
        <v>171410022</v>
      </c>
      <c r="E416" s="278" t="s">
        <v>1086</v>
      </c>
      <c r="F416" s="277">
        <v>1.2669999999999999</v>
      </c>
      <c r="G416" s="277">
        <v>0.5</v>
      </c>
      <c r="H416" s="277">
        <v>6</v>
      </c>
      <c r="I416" s="277" t="s">
        <v>1074</v>
      </c>
      <c r="J416" s="246">
        <v>406</v>
      </c>
      <c r="K416" s="266">
        <v>3026</v>
      </c>
      <c r="L416" s="266">
        <v>44017</v>
      </c>
      <c r="M416" s="321">
        <v>531040122</v>
      </c>
      <c r="N416" s="277" t="b">
        <v>0</v>
      </c>
      <c r="O416" s="238">
        <v>4</v>
      </c>
      <c r="P416" s="277">
        <v>22</v>
      </c>
      <c r="Q416" s="277" t="s">
        <v>1063</v>
      </c>
      <c r="R416" s="277" t="b">
        <v>0</v>
      </c>
      <c r="S416" s="277">
        <v>0.5</v>
      </c>
      <c r="T416" s="277" t="b">
        <v>0</v>
      </c>
      <c r="U416" s="238" t="s">
        <v>521</v>
      </c>
    </row>
    <row r="417" spans="1:21" s="279" customFormat="1" ht="16.5" customHeight="1" x14ac:dyDescent="0.3">
      <c r="A417" s="271" t="b">
        <v>1</v>
      </c>
      <c r="B417" s="270" t="s">
        <v>1460</v>
      </c>
      <c r="C417" s="246">
        <v>100100004</v>
      </c>
      <c r="D417" s="271">
        <v>171410023</v>
      </c>
      <c r="E417" s="278" t="s">
        <v>1088</v>
      </c>
      <c r="F417" s="277">
        <v>0.76700000000000002</v>
      </c>
      <c r="G417" s="277">
        <v>0.5</v>
      </c>
      <c r="H417" s="277">
        <v>6</v>
      </c>
      <c r="I417" s="277" t="s">
        <v>1074</v>
      </c>
      <c r="J417" s="246">
        <v>407</v>
      </c>
      <c r="K417" s="266">
        <v>3027</v>
      </c>
      <c r="L417" s="266">
        <v>44018</v>
      </c>
      <c r="M417" s="321">
        <v>531040123</v>
      </c>
      <c r="N417" s="277" t="b">
        <v>0</v>
      </c>
      <c r="O417" s="238">
        <v>4</v>
      </c>
      <c r="P417" s="277">
        <v>23</v>
      </c>
      <c r="Q417" s="277" t="s">
        <v>1063</v>
      </c>
      <c r="R417" s="277" t="b">
        <v>0</v>
      </c>
      <c r="S417" s="277">
        <v>0.5</v>
      </c>
      <c r="T417" s="277" t="b">
        <v>0</v>
      </c>
      <c r="U417" s="238" t="s">
        <v>521</v>
      </c>
    </row>
    <row r="418" spans="1:21" s="282" customFormat="1" ht="16.5" customHeight="1" x14ac:dyDescent="0.3">
      <c r="A418" s="273" t="b">
        <v>1</v>
      </c>
      <c r="B418" s="272" t="s">
        <v>1461</v>
      </c>
      <c r="C418" s="246">
        <v>100100004</v>
      </c>
      <c r="D418" s="273">
        <v>171410031</v>
      </c>
      <c r="E418" s="281" t="s">
        <v>1090</v>
      </c>
      <c r="F418" s="280">
        <v>1</v>
      </c>
      <c r="G418" s="280">
        <v>0.5</v>
      </c>
      <c r="H418" s="280">
        <v>6</v>
      </c>
      <c r="I418" s="280" t="s">
        <v>1074</v>
      </c>
      <c r="J418" s="246">
        <v>408</v>
      </c>
      <c r="K418" s="266">
        <v>3028</v>
      </c>
      <c r="L418" s="266">
        <v>44019</v>
      </c>
      <c r="M418" s="321">
        <v>531040131</v>
      </c>
      <c r="N418" s="280" t="b">
        <v>1</v>
      </c>
      <c r="O418" s="238">
        <v>6</v>
      </c>
      <c r="P418" s="280">
        <v>31</v>
      </c>
      <c r="Q418" s="280" t="s">
        <v>1078</v>
      </c>
      <c r="R418" s="280" t="b">
        <v>0</v>
      </c>
      <c r="S418" s="280">
        <v>0.5</v>
      </c>
      <c r="T418" s="280" t="b">
        <v>0</v>
      </c>
      <c r="U418" s="238" t="s">
        <v>521</v>
      </c>
    </row>
    <row r="419" spans="1:21" s="282" customFormat="1" ht="16.5" customHeight="1" x14ac:dyDescent="0.3">
      <c r="A419" s="273" t="b">
        <v>1</v>
      </c>
      <c r="B419" s="272" t="s">
        <v>1462</v>
      </c>
      <c r="C419" s="246">
        <v>100100004</v>
      </c>
      <c r="D419" s="273">
        <v>171410032</v>
      </c>
      <c r="E419" s="281" t="s">
        <v>1092</v>
      </c>
      <c r="F419" s="280">
        <v>0.83299999999999996</v>
      </c>
      <c r="G419" s="280">
        <v>0.5</v>
      </c>
      <c r="H419" s="280">
        <v>6</v>
      </c>
      <c r="I419" s="280" t="s">
        <v>1074</v>
      </c>
      <c r="J419" s="246">
        <v>409</v>
      </c>
      <c r="K419" s="266">
        <v>3029</v>
      </c>
      <c r="L419" s="266">
        <v>44020</v>
      </c>
      <c r="M419" s="321">
        <v>531040132</v>
      </c>
      <c r="N419" s="280" t="b">
        <v>0</v>
      </c>
      <c r="O419" s="238">
        <v>6</v>
      </c>
      <c r="P419" s="280">
        <v>32</v>
      </c>
      <c r="Q419" s="280" t="s">
        <v>1063</v>
      </c>
      <c r="R419" s="280" t="b">
        <v>0</v>
      </c>
      <c r="S419" s="280">
        <v>0.5</v>
      </c>
      <c r="T419" s="280" t="b">
        <v>0</v>
      </c>
      <c r="U419" s="238" t="s">
        <v>521</v>
      </c>
    </row>
    <row r="420" spans="1:21" s="282" customFormat="1" ht="16.5" customHeight="1" x14ac:dyDescent="0.3">
      <c r="A420" s="273" t="b">
        <v>1</v>
      </c>
      <c r="B420" s="272" t="s">
        <v>1463</v>
      </c>
      <c r="C420" s="246">
        <v>100100004</v>
      </c>
      <c r="D420" s="273">
        <v>171410033</v>
      </c>
      <c r="E420" s="281" t="s">
        <v>1093</v>
      </c>
      <c r="F420" s="280">
        <v>1.5329999999999999</v>
      </c>
      <c r="G420" s="280">
        <v>0.5</v>
      </c>
      <c r="H420" s="280">
        <v>6</v>
      </c>
      <c r="I420" s="280" t="s">
        <v>1074</v>
      </c>
      <c r="J420" s="246">
        <v>410</v>
      </c>
      <c r="K420" s="266">
        <v>3030</v>
      </c>
      <c r="L420" s="266">
        <v>44021</v>
      </c>
      <c r="M420" s="321">
        <v>531040133</v>
      </c>
      <c r="N420" s="280" t="b">
        <v>0</v>
      </c>
      <c r="O420" s="238">
        <v>6</v>
      </c>
      <c r="P420" s="280">
        <v>33</v>
      </c>
      <c r="Q420" s="280" t="s">
        <v>1063</v>
      </c>
      <c r="R420" s="280" t="b">
        <v>0</v>
      </c>
      <c r="S420" s="280">
        <v>0.5</v>
      </c>
      <c r="T420" s="280" t="b">
        <v>0</v>
      </c>
      <c r="U420" s="238" t="s">
        <v>521</v>
      </c>
    </row>
    <row r="421" spans="1:21" s="285" customFormat="1" ht="16.5" customHeight="1" x14ac:dyDescent="0.3">
      <c r="A421" s="275" t="b">
        <v>1</v>
      </c>
      <c r="B421" s="274" t="s">
        <v>1464</v>
      </c>
      <c r="C421" s="246">
        <v>100100004</v>
      </c>
      <c r="D421" s="275">
        <v>171410041</v>
      </c>
      <c r="E421" s="284" t="s">
        <v>1096</v>
      </c>
      <c r="F421" s="283">
        <v>1.167</v>
      </c>
      <c r="G421" s="283">
        <v>0.5</v>
      </c>
      <c r="H421" s="283">
        <v>6</v>
      </c>
      <c r="I421" s="283" t="s">
        <v>1074</v>
      </c>
      <c r="J421" s="246">
        <v>411</v>
      </c>
      <c r="K421" s="266">
        <v>3031</v>
      </c>
      <c r="L421" s="266">
        <v>44022</v>
      </c>
      <c r="M421" s="321">
        <v>531040141</v>
      </c>
      <c r="N421" s="283" t="b">
        <v>1</v>
      </c>
      <c r="O421" s="238">
        <v>8</v>
      </c>
      <c r="P421" s="283">
        <v>41</v>
      </c>
      <c r="Q421" s="283" t="s">
        <v>1078</v>
      </c>
      <c r="R421" s="283" t="b">
        <v>0</v>
      </c>
      <c r="S421" s="283">
        <v>0.5</v>
      </c>
      <c r="T421" s="283" t="b">
        <v>0</v>
      </c>
      <c r="U421" s="238" t="s">
        <v>521</v>
      </c>
    </row>
    <row r="422" spans="1:21" s="285" customFormat="1" ht="16.5" customHeight="1" x14ac:dyDescent="0.3">
      <c r="A422" s="275" t="b">
        <v>1</v>
      </c>
      <c r="B422" s="274" t="s">
        <v>1465</v>
      </c>
      <c r="C422" s="246">
        <v>100100004</v>
      </c>
      <c r="D422" s="275">
        <v>171410042</v>
      </c>
      <c r="E422" s="284" t="s">
        <v>1099</v>
      </c>
      <c r="F422" s="283">
        <v>0.83299999999999996</v>
      </c>
      <c r="G422" s="283">
        <v>0.5</v>
      </c>
      <c r="H422" s="283">
        <v>6</v>
      </c>
      <c r="I422" s="283" t="s">
        <v>1074</v>
      </c>
      <c r="J422" s="246">
        <v>412</v>
      </c>
      <c r="K422" s="266">
        <v>3032</v>
      </c>
      <c r="L422" s="266">
        <v>44023</v>
      </c>
      <c r="M422" s="321">
        <v>531040142</v>
      </c>
      <c r="N422" s="283" t="b">
        <v>0</v>
      </c>
      <c r="O422" s="238">
        <v>8</v>
      </c>
      <c r="P422" s="283">
        <v>42</v>
      </c>
      <c r="Q422" s="283" t="s">
        <v>1078</v>
      </c>
      <c r="R422" s="283" t="b">
        <v>0</v>
      </c>
      <c r="S422" s="283">
        <v>0.5</v>
      </c>
      <c r="T422" s="283" t="b">
        <v>0</v>
      </c>
      <c r="U422" s="238" t="s">
        <v>521</v>
      </c>
    </row>
    <row r="423" spans="1:21" s="285" customFormat="1" ht="16.5" customHeight="1" x14ac:dyDescent="0.3">
      <c r="A423" s="275" t="b">
        <v>1</v>
      </c>
      <c r="B423" s="274" t="s">
        <v>1466</v>
      </c>
      <c r="C423" s="246">
        <v>100100004</v>
      </c>
      <c r="D423" s="275">
        <v>171410043</v>
      </c>
      <c r="E423" s="284" t="s">
        <v>1102</v>
      </c>
      <c r="F423" s="283">
        <v>0.96699999999999997</v>
      </c>
      <c r="G423" s="283">
        <v>0.5</v>
      </c>
      <c r="H423" s="283">
        <v>6</v>
      </c>
      <c r="I423" s="283" t="s">
        <v>1074</v>
      </c>
      <c r="J423" s="246">
        <v>413</v>
      </c>
      <c r="K423" s="266">
        <v>3033</v>
      </c>
      <c r="L423" s="266">
        <v>44024</v>
      </c>
      <c r="M423" s="321">
        <v>531040143</v>
      </c>
      <c r="N423" s="283" t="b">
        <v>0</v>
      </c>
      <c r="O423" s="238">
        <v>8</v>
      </c>
      <c r="P423" s="283">
        <v>43</v>
      </c>
      <c r="Q423" s="283" t="s">
        <v>1078</v>
      </c>
      <c r="R423" s="283" t="b">
        <v>0</v>
      </c>
      <c r="S423" s="283">
        <v>0.5</v>
      </c>
      <c r="T423" s="283" t="b">
        <v>0</v>
      </c>
      <c r="U423" s="238" t="s">
        <v>521</v>
      </c>
    </row>
    <row r="424" spans="1:21" ht="16.5" customHeight="1" x14ac:dyDescent="0.3">
      <c r="A424" s="238" t="b">
        <v>1</v>
      </c>
      <c r="B424" s="247" t="s">
        <v>1467</v>
      </c>
      <c r="C424" s="246">
        <v>100100004</v>
      </c>
      <c r="D424" s="246">
        <v>171410050</v>
      </c>
      <c r="E424" s="247" t="s">
        <v>1105</v>
      </c>
      <c r="F424" s="246">
        <v>0.5</v>
      </c>
      <c r="G424" s="246">
        <v>0</v>
      </c>
      <c r="H424" s="246">
        <v>10</v>
      </c>
      <c r="I424" s="246" t="s">
        <v>670</v>
      </c>
      <c r="J424" s="246">
        <v>414</v>
      </c>
      <c r="K424" s="266">
        <v>3034</v>
      </c>
      <c r="L424" s="266">
        <v>-1</v>
      </c>
      <c r="M424" s="266">
        <v>531000111</v>
      </c>
      <c r="N424" s="238" t="b">
        <v>1</v>
      </c>
      <c r="O424" s="246">
        <v>0</v>
      </c>
      <c r="P424" s="246">
        <v>50</v>
      </c>
      <c r="Q424" s="246" t="s">
        <v>1063</v>
      </c>
      <c r="R424" s="246" t="b">
        <v>0</v>
      </c>
      <c r="S424" s="246">
        <v>0</v>
      </c>
      <c r="T424" s="246" t="b">
        <v>0</v>
      </c>
      <c r="U424" s="238" t="s">
        <v>1106</v>
      </c>
    </row>
  </sheetData>
  <autoFilter ref="B4:T424"/>
  <phoneticPr fontId="1" type="noConversion"/>
  <pageMargins left="0.7" right="0.7" top="0.75" bottom="0.75" header="0.3" footer="0.3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AC205"/>
  <sheetViews>
    <sheetView workbookViewId="0">
      <selection activeCell="G2" sqref="G2"/>
    </sheetView>
  </sheetViews>
  <sheetFormatPr defaultColWidth="9" defaultRowHeight="16.5" customHeight="1" x14ac:dyDescent="0.3"/>
  <cols>
    <col min="1" max="1" width="15" style="39" bestFit="1" customWidth="1"/>
    <col min="2" max="2" width="15.875" style="64" bestFit="1" customWidth="1"/>
    <col min="3" max="3" width="25.5" style="64" customWidth="1"/>
    <col min="4" max="5" width="8.5" style="64" bestFit="1" customWidth="1"/>
    <col min="6" max="7" width="21.875" style="64" customWidth="1"/>
    <col min="8" max="10" width="14.5" style="64" customWidth="1"/>
    <col min="11" max="11" width="22.625" style="64" customWidth="1"/>
    <col min="12" max="12" width="14.5" style="64" customWidth="1"/>
    <col min="13" max="13" width="22" style="64" customWidth="1"/>
    <col min="14" max="14" width="21.5" style="64" bestFit="1" customWidth="1"/>
    <col min="15" max="15" width="11.25" style="64" bestFit="1" customWidth="1"/>
    <col min="16" max="16" width="16.5" style="64" bestFit="1" customWidth="1"/>
    <col min="17" max="17" width="18.25" style="64" customWidth="1"/>
    <col min="18" max="18" width="12.75" style="64" bestFit="1" customWidth="1"/>
    <col min="19" max="20" width="8.5" style="64" bestFit="1" customWidth="1"/>
    <col min="21" max="21" width="13.5" style="64" bestFit="1" customWidth="1"/>
    <col min="22" max="22" width="11.5" style="64" bestFit="1" customWidth="1"/>
    <col min="23" max="23" width="11.75" style="64" bestFit="1" customWidth="1"/>
    <col min="24" max="24" width="16.75" style="64" bestFit="1" customWidth="1"/>
    <col min="25" max="25" width="10.5" style="64" bestFit="1" customWidth="1"/>
    <col min="26" max="26" width="15.5" style="64" bestFit="1" customWidth="1"/>
    <col min="27" max="27" width="16.125" style="64" bestFit="1" customWidth="1"/>
    <col min="28" max="16384" width="9" style="39"/>
  </cols>
  <sheetData>
    <row r="1" spans="1:29" ht="16.5" customHeight="1" x14ac:dyDescent="0.3">
      <c r="A1" s="34" t="s">
        <v>47</v>
      </c>
      <c r="B1" s="35" t="s">
        <v>47</v>
      </c>
      <c r="C1" s="36"/>
      <c r="D1" s="36"/>
      <c r="E1" s="36"/>
      <c r="F1" s="3" t="s">
        <v>33</v>
      </c>
      <c r="G1" s="3" t="s">
        <v>33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 t="s">
        <v>51</v>
      </c>
      <c r="T1" s="37" t="s">
        <v>52</v>
      </c>
      <c r="U1" s="37" t="s">
        <v>53</v>
      </c>
      <c r="V1" s="37" t="s">
        <v>54</v>
      </c>
      <c r="W1" s="38" t="s">
        <v>55</v>
      </c>
      <c r="X1" s="37" t="s">
        <v>56</v>
      </c>
      <c r="Y1" s="37" t="s">
        <v>57</v>
      </c>
      <c r="Z1" s="36"/>
      <c r="AA1" s="36"/>
      <c r="AB1" s="37" t="s">
        <v>58</v>
      </c>
      <c r="AC1" s="36"/>
    </row>
    <row r="2" spans="1:29" ht="117" customHeight="1" x14ac:dyDescent="0.3">
      <c r="A2" s="40" t="s">
        <v>21</v>
      </c>
      <c r="B2" s="41" t="s">
        <v>59</v>
      </c>
      <c r="C2" s="42" t="s">
        <v>60</v>
      </c>
      <c r="D2" s="43" t="s">
        <v>61</v>
      </c>
      <c r="E2" s="43" t="s">
        <v>62</v>
      </c>
      <c r="F2" s="29" t="s">
        <v>605</v>
      </c>
      <c r="G2" s="29" t="s">
        <v>38</v>
      </c>
      <c r="H2" s="44" t="s">
        <v>63</v>
      </c>
      <c r="I2" s="44" t="s">
        <v>64</v>
      </c>
      <c r="J2" s="45" t="s">
        <v>65</v>
      </c>
      <c r="K2" s="45" t="s">
        <v>66</v>
      </c>
      <c r="L2" s="45" t="s">
        <v>67</v>
      </c>
      <c r="M2" s="44" t="s">
        <v>68</v>
      </c>
      <c r="N2" s="43" t="s">
        <v>69</v>
      </c>
      <c r="O2" s="43" t="s">
        <v>70</v>
      </c>
      <c r="P2" s="43" t="s">
        <v>71</v>
      </c>
      <c r="Q2" s="43" t="s">
        <v>72</v>
      </c>
      <c r="R2" s="43" t="s">
        <v>73</v>
      </c>
      <c r="S2" s="43" t="s">
        <v>74</v>
      </c>
      <c r="T2" s="43" t="s">
        <v>75</v>
      </c>
      <c r="U2" s="43" t="s">
        <v>76</v>
      </c>
      <c r="V2" s="43" t="s">
        <v>77</v>
      </c>
      <c r="W2" s="43" t="s">
        <v>78</v>
      </c>
      <c r="X2" s="43" t="s">
        <v>79</v>
      </c>
      <c r="Y2" s="43" t="s">
        <v>80</v>
      </c>
      <c r="Z2" s="43" t="s">
        <v>81</v>
      </c>
      <c r="AA2" s="43" t="s">
        <v>82</v>
      </c>
      <c r="AB2" s="43" t="s">
        <v>83</v>
      </c>
      <c r="AC2" s="43" t="s">
        <v>84</v>
      </c>
    </row>
    <row r="3" spans="1:29" ht="16.5" customHeight="1" x14ac:dyDescent="0.3">
      <c r="A3" s="46" t="s">
        <v>23</v>
      </c>
      <c r="B3" s="47" t="s">
        <v>23</v>
      </c>
      <c r="C3" s="46" t="s">
        <v>24</v>
      </c>
      <c r="D3" s="46" t="s">
        <v>24</v>
      </c>
      <c r="E3" s="46" t="s">
        <v>24</v>
      </c>
      <c r="F3" s="15" t="s">
        <v>24</v>
      </c>
      <c r="G3" s="15" t="s">
        <v>24</v>
      </c>
      <c r="H3" s="46" t="s">
        <v>24</v>
      </c>
      <c r="I3" s="46" t="s">
        <v>24</v>
      </c>
      <c r="J3" s="46" t="s">
        <v>24</v>
      </c>
      <c r="K3" s="46" t="s">
        <v>24</v>
      </c>
      <c r="L3" s="46" t="s">
        <v>24</v>
      </c>
      <c r="M3" s="46" t="s">
        <v>24</v>
      </c>
      <c r="N3" s="46" t="s">
        <v>24</v>
      </c>
      <c r="O3" s="46" t="s">
        <v>23</v>
      </c>
      <c r="P3" s="46" t="s">
        <v>24</v>
      </c>
      <c r="Q3" s="46" t="s">
        <v>24</v>
      </c>
      <c r="R3" s="46" t="s">
        <v>24</v>
      </c>
      <c r="S3" s="46" t="s">
        <v>24</v>
      </c>
      <c r="T3" s="46" t="s">
        <v>24</v>
      </c>
      <c r="U3" s="46" t="s">
        <v>24</v>
      </c>
      <c r="V3" s="46" t="s">
        <v>24</v>
      </c>
      <c r="W3" s="46" t="s">
        <v>24</v>
      </c>
      <c r="X3" s="46" t="s">
        <v>24</v>
      </c>
      <c r="Y3" s="46" t="s">
        <v>24</v>
      </c>
      <c r="Z3" s="46" t="s">
        <v>24</v>
      </c>
      <c r="AA3" s="46" t="s">
        <v>24</v>
      </c>
      <c r="AB3" s="46" t="s">
        <v>24</v>
      </c>
      <c r="AC3" s="46" t="s">
        <v>24</v>
      </c>
    </row>
    <row r="4" spans="1:29" ht="16.5" customHeight="1" x14ac:dyDescent="0.3">
      <c r="A4" s="48" t="s">
        <v>85</v>
      </c>
      <c r="B4" s="48" t="s">
        <v>86</v>
      </c>
      <c r="C4" s="48" t="s">
        <v>87</v>
      </c>
      <c r="D4" s="48" t="s">
        <v>88</v>
      </c>
      <c r="E4" s="48" t="s">
        <v>88</v>
      </c>
      <c r="F4" s="48" t="s">
        <v>88</v>
      </c>
      <c r="G4" s="48" t="s">
        <v>88</v>
      </c>
      <c r="H4" s="48" t="s">
        <v>89</v>
      </c>
      <c r="I4" s="48" t="s">
        <v>89</v>
      </c>
      <c r="J4" s="48" t="s">
        <v>88</v>
      </c>
      <c r="K4" s="48" t="s">
        <v>88</v>
      </c>
      <c r="L4" s="48" t="s">
        <v>88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  <c r="U4" s="48" t="s">
        <v>89</v>
      </c>
      <c r="V4" s="48" t="s">
        <v>89</v>
      </c>
      <c r="W4" s="48" t="s">
        <v>89</v>
      </c>
      <c r="X4" s="48" t="s">
        <v>89</v>
      </c>
      <c r="Y4" s="48" t="s">
        <v>89</v>
      </c>
      <c r="Z4" s="48" t="s">
        <v>89</v>
      </c>
      <c r="AA4" s="48" t="s">
        <v>89</v>
      </c>
      <c r="AB4" s="48" t="s">
        <v>89</v>
      </c>
      <c r="AC4" s="48" t="s">
        <v>89</v>
      </c>
    </row>
    <row r="5" spans="1:29" ht="16.5" customHeight="1" x14ac:dyDescent="0.3">
      <c r="A5" s="49" t="s">
        <v>28</v>
      </c>
      <c r="B5" s="49" t="s">
        <v>29</v>
      </c>
      <c r="C5" s="50" t="s">
        <v>30</v>
      </c>
      <c r="D5" s="51" t="s">
        <v>90</v>
      </c>
      <c r="E5" s="50" t="s">
        <v>91</v>
      </c>
      <c r="F5" s="88" t="s">
        <v>34</v>
      </c>
      <c r="G5" s="88" t="s">
        <v>2</v>
      </c>
      <c r="H5" s="50" t="s">
        <v>92</v>
      </c>
      <c r="I5" s="50" t="s">
        <v>93</v>
      </c>
      <c r="J5" s="50" t="s">
        <v>94</v>
      </c>
      <c r="K5" s="50" t="s">
        <v>95</v>
      </c>
      <c r="L5" s="50" t="s">
        <v>96</v>
      </c>
      <c r="M5" s="50" t="s">
        <v>97</v>
      </c>
      <c r="N5" s="51" t="s">
        <v>98</v>
      </c>
      <c r="O5" s="51" t="s">
        <v>99</v>
      </c>
      <c r="P5" s="51" t="s">
        <v>100</v>
      </c>
      <c r="Q5" s="51" t="s">
        <v>101</v>
      </c>
      <c r="R5" s="51" t="s">
        <v>102</v>
      </c>
      <c r="S5" s="51" t="s">
        <v>103</v>
      </c>
      <c r="T5" s="51" t="s">
        <v>104</v>
      </c>
      <c r="U5" s="51" t="s">
        <v>105</v>
      </c>
      <c r="V5" s="51" t="s">
        <v>106</v>
      </c>
      <c r="W5" s="51" t="s">
        <v>107</v>
      </c>
      <c r="X5" s="51" t="s">
        <v>108</v>
      </c>
      <c r="Y5" s="51" t="s">
        <v>109</v>
      </c>
      <c r="Z5" s="51" t="s">
        <v>110</v>
      </c>
      <c r="AA5" s="51" t="s">
        <v>111</v>
      </c>
      <c r="AB5" s="51" t="s">
        <v>112</v>
      </c>
      <c r="AC5" s="51" t="s">
        <v>113</v>
      </c>
    </row>
    <row r="6" spans="1:29" ht="16.5" customHeight="1" x14ac:dyDescent="0.3">
      <c r="A6" s="52" t="b">
        <v>1</v>
      </c>
      <c r="B6" s="53" t="s">
        <v>114</v>
      </c>
      <c r="C6" s="52">
        <v>100100001</v>
      </c>
      <c r="D6" s="52">
        <v>1</v>
      </c>
      <c r="E6" s="52">
        <v>1</v>
      </c>
      <c r="F6" s="52">
        <v>100100001</v>
      </c>
      <c r="G6" s="52">
        <v>0.5</v>
      </c>
      <c r="H6" s="54">
        <v>2445</v>
      </c>
      <c r="I6" s="54">
        <v>10000</v>
      </c>
      <c r="J6" s="55">
        <v>1000</v>
      </c>
      <c r="K6" s="55">
        <v>5</v>
      </c>
      <c r="L6" s="55">
        <v>12</v>
      </c>
      <c r="M6" s="56">
        <v>43.187175000000003</v>
      </c>
      <c r="N6" s="57">
        <v>101.05800000000001</v>
      </c>
      <c r="O6" s="58">
        <v>81.676072351421183</v>
      </c>
      <c r="P6" s="58">
        <v>67.732799999999997</v>
      </c>
      <c r="Q6" s="58">
        <v>90.310400000000016</v>
      </c>
      <c r="R6" s="58">
        <v>1</v>
      </c>
      <c r="S6" s="58">
        <v>10.130000000000001</v>
      </c>
      <c r="T6" s="58">
        <v>2.222</v>
      </c>
      <c r="U6" s="58">
        <v>1.9359999999999999E-2</v>
      </c>
      <c r="V6" s="58">
        <v>0.68</v>
      </c>
      <c r="W6" s="58">
        <v>31.849999999999998</v>
      </c>
      <c r="X6" s="58">
        <v>1.0065</v>
      </c>
      <c r="Y6" s="58">
        <v>50</v>
      </c>
      <c r="Z6" s="58">
        <v>2.73</v>
      </c>
      <c r="AA6" s="58">
        <v>0.18</v>
      </c>
      <c r="AB6" s="52">
        <v>8</v>
      </c>
      <c r="AC6" s="59">
        <v>100</v>
      </c>
    </row>
    <row r="7" spans="1:29" ht="16.5" customHeight="1" x14ac:dyDescent="0.3">
      <c r="A7" s="52" t="b">
        <v>1</v>
      </c>
      <c r="B7" s="53" t="s">
        <v>115</v>
      </c>
      <c r="C7" s="52">
        <v>100100001</v>
      </c>
      <c r="D7" s="52">
        <v>1</v>
      </c>
      <c r="E7" s="52">
        <v>2</v>
      </c>
      <c r="F7" s="52">
        <v>100100001</v>
      </c>
      <c r="G7" s="52">
        <v>0.5</v>
      </c>
      <c r="H7" s="54">
        <v>2622</v>
      </c>
      <c r="I7" s="54">
        <v>10000</v>
      </c>
      <c r="J7" s="55">
        <v>1000</v>
      </c>
      <c r="K7" s="55">
        <v>5</v>
      </c>
      <c r="L7" s="55">
        <v>12</v>
      </c>
      <c r="M7" s="56">
        <v>44.513699999999993</v>
      </c>
      <c r="N7" s="57">
        <v>101.352</v>
      </c>
      <c r="O7" s="58">
        <v>82.531813471502588</v>
      </c>
      <c r="P7" s="58">
        <v>68.265599999999992</v>
      </c>
      <c r="Q7" s="58">
        <v>91.020800000000008</v>
      </c>
      <c r="R7" s="58">
        <v>1</v>
      </c>
      <c r="S7" s="58">
        <v>10.14</v>
      </c>
      <c r="T7" s="58">
        <v>2.2240000000000002</v>
      </c>
      <c r="U7" s="58">
        <v>2.1119999999999996E-2</v>
      </c>
      <c r="V7" s="58">
        <v>0.72</v>
      </c>
      <c r="W7" s="58">
        <v>34.299999999999997</v>
      </c>
      <c r="X7" s="58">
        <v>1.0069999999999999</v>
      </c>
      <c r="Y7" s="58">
        <v>100.94</v>
      </c>
      <c r="Z7" s="58">
        <v>2.76</v>
      </c>
      <c r="AA7" s="58">
        <v>0.2</v>
      </c>
      <c r="AB7" s="52">
        <v>8</v>
      </c>
      <c r="AC7" s="59">
        <v>100</v>
      </c>
    </row>
    <row r="8" spans="1:29" ht="16.5" customHeight="1" x14ac:dyDescent="0.3">
      <c r="A8" s="52" t="b">
        <v>1</v>
      </c>
      <c r="B8" s="53" t="s">
        <v>116</v>
      </c>
      <c r="C8" s="52">
        <v>100100001</v>
      </c>
      <c r="D8" s="52">
        <v>1</v>
      </c>
      <c r="E8" s="52">
        <v>3</v>
      </c>
      <c r="F8" s="52">
        <v>100100001</v>
      </c>
      <c r="G8" s="52">
        <v>0.5</v>
      </c>
      <c r="H8" s="54">
        <v>2811</v>
      </c>
      <c r="I8" s="54">
        <v>10000</v>
      </c>
      <c r="J8" s="55">
        <v>1000</v>
      </c>
      <c r="K8" s="55">
        <v>5</v>
      </c>
      <c r="L8" s="55">
        <v>12</v>
      </c>
      <c r="M8" s="56">
        <v>45.859575</v>
      </c>
      <c r="N8" s="57">
        <v>101.682</v>
      </c>
      <c r="O8" s="58">
        <v>83.391999999999996</v>
      </c>
      <c r="P8" s="58">
        <v>68.798400000000001</v>
      </c>
      <c r="Q8" s="58">
        <v>91.731200000000001</v>
      </c>
      <c r="R8" s="58">
        <v>1</v>
      </c>
      <c r="S8" s="58">
        <v>10.15</v>
      </c>
      <c r="T8" s="58">
        <v>2.226</v>
      </c>
      <c r="U8" s="58">
        <v>2.2880000000000001E-2</v>
      </c>
      <c r="V8" s="58">
        <v>0.76</v>
      </c>
      <c r="W8" s="58">
        <v>36.75</v>
      </c>
      <c r="X8" s="58">
        <v>1.0075000000000001</v>
      </c>
      <c r="Y8" s="58">
        <v>101.01</v>
      </c>
      <c r="Z8" s="58">
        <v>2.79</v>
      </c>
      <c r="AA8" s="58">
        <v>0.22000000000000003</v>
      </c>
      <c r="AB8" s="52">
        <v>8</v>
      </c>
      <c r="AC8" s="59">
        <v>100</v>
      </c>
    </row>
    <row r="9" spans="1:29" ht="16.5" customHeight="1" x14ac:dyDescent="0.3">
      <c r="A9" s="52" t="b">
        <v>1</v>
      </c>
      <c r="B9" s="53" t="s">
        <v>117</v>
      </c>
      <c r="C9" s="52">
        <v>100100001</v>
      </c>
      <c r="D9" s="52">
        <v>1</v>
      </c>
      <c r="E9" s="52">
        <v>4</v>
      </c>
      <c r="F9" s="52">
        <v>100100001</v>
      </c>
      <c r="G9" s="52">
        <v>0.5</v>
      </c>
      <c r="H9" s="54">
        <v>3011</v>
      </c>
      <c r="I9" s="54">
        <v>10000</v>
      </c>
      <c r="J9" s="55">
        <v>1000</v>
      </c>
      <c r="K9" s="55">
        <v>5</v>
      </c>
      <c r="L9" s="55">
        <v>12</v>
      </c>
      <c r="M9" s="56">
        <v>47.224800000000009</v>
      </c>
      <c r="N9" s="57">
        <v>102.048</v>
      </c>
      <c r="O9" s="58">
        <v>84.256666666666661</v>
      </c>
      <c r="P9" s="58">
        <v>69.331199999999995</v>
      </c>
      <c r="Q9" s="58">
        <v>92.441599999999994</v>
      </c>
      <c r="R9" s="58">
        <v>1</v>
      </c>
      <c r="S9" s="58">
        <v>10.16</v>
      </c>
      <c r="T9" s="58">
        <v>2.2280000000000002</v>
      </c>
      <c r="U9" s="58">
        <v>2.4640000000000002E-2</v>
      </c>
      <c r="V9" s="58">
        <v>0.8</v>
      </c>
      <c r="W9" s="58">
        <v>39.199999999999996</v>
      </c>
      <c r="X9" s="58">
        <v>1.008</v>
      </c>
      <c r="Y9" s="58">
        <v>101.08</v>
      </c>
      <c r="Z9" s="58">
        <v>2.82</v>
      </c>
      <c r="AA9" s="58">
        <v>0.24000000000000005</v>
      </c>
      <c r="AB9" s="52">
        <v>8</v>
      </c>
      <c r="AC9" s="59">
        <v>100</v>
      </c>
    </row>
    <row r="10" spans="1:29" ht="16.5" customHeight="1" x14ac:dyDescent="0.3">
      <c r="A10" s="52" t="b">
        <v>1</v>
      </c>
      <c r="B10" s="53" t="s">
        <v>118</v>
      </c>
      <c r="C10" s="52">
        <v>100100001</v>
      </c>
      <c r="D10" s="52">
        <v>1</v>
      </c>
      <c r="E10" s="52">
        <v>5</v>
      </c>
      <c r="F10" s="52">
        <v>100100001</v>
      </c>
      <c r="G10" s="52">
        <v>0.5</v>
      </c>
      <c r="H10" s="54">
        <v>3222</v>
      </c>
      <c r="I10" s="54">
        <v>10000</v>
      </c>
      <c r="J10" s="55">
        <v>1000</v>
      </c>
      <c r="K10" s="55">
        <v>5</v>
      </c>
      <c r="L10" s="55">
        <v>12</v>
      </c>
      <c r="M10" s="56">
        <v>48.609375</v>
      </c>
      <c r="N10" s="57">
        <v>102.45</v>
      </c>
      <c r="O10" s="58">
        <v>85.125848563968674</v>
      </c>
      <c r="P10" s="58">
        <v>69.86399999999999</v>
      </c>
      <c r="Q10" s="58">
        <v>93.152000000000001</v>
      </c>
      <c r="R10" s="58">
        <v>1</v>
      </c>
      <c r="S10" s="58">
        <v>10.17</v>
      </c>
      <c r="T10" s="58">
        <v>2.23</v>
      </c>
      <c r="U10" s="58">
        <v>2.64E-2</v>
      </c>
      <c r="V10" s="58">
        <v>0.84</v>
      </c>
      <c r="W10" s="58">
        <v>41.65</v>
      </c>
      <c r="X10" s="58">
        <v>1.0085</v>
      </c>
      <c r="Y10" s="58">
        <v>101.15</v>
      </c>
      <c r="Z10" s="58">
        <v>2.85</v>
      </c>
      <c r="AA10" s="58">
        <v>0.26</v>
      </c>
      <c r="AB10" s="52">
        <v>8</v>
      </c>
      <c r="AC10" s="59">
        <v>100</v>
      </c>
    </row>
    <row r="11" spans="1:29" ht="16.5" customHeight="1" x14ac:dyDescent="0.3">
      <c r="A11" s="52" t="b">
        <v>1</v>
      </c>
      <c r="B11" s="53" t="s">
        <v>119</v>
      </c>
      <c r="C11" s="52">
        <v>100100001</v>
      </c>
      <c r="D11" s="52">
        <v>1</v>
      </c>
      <c r="E11" s="52">
        <v>6</v>
      </c>
      <c r="F11" s="52">
        <v>100100001</v>
      </c>
      <c r="G11" s="52">
        <v>0.5</v>
      </c>
      <c r="H11" s="54">
        <v>3445</v>
      </c>
      <c r="I11" s="54">
        <v>10000</v>
      </c>
      <c r="J11" s="55">
        <v>1000</v>
      </c>
      <c r="K11" s="55">
        <v>5</v>
      </c>
      <c r="L11" s="55">
        <v>12</v>
      </c>
      <c r="M11" s="56">
        <v>50.013299999999994</v>
      </c>
      <c r="N11" s="57">
        <v>102.88800000000001</v>
      </c>
      <c r="O11" s="58">
        <v>85.999581151832473</v>
      </c>
      <c r="P11" s="58">
        <v>70.396799999999999</v>
      </c>
      <c r="Q11" s="58">
        <v>93.862400000000008</v>
      </c>
      <c r="R11" s="58">
        <v>1</v>
      </c>
      <c r="S11" s="58">
        <v>10.18</v>
      </c>
      <c r="T11" s="58">
        <v>2.2320000000000002</v>
      </c>
      <c r="U11" s="58">
        <v>2.8159999999999998E-2</v>
      </c>
      <c r="V11" s="58">
        <v>0.88</v>
      </c>
      <c r="W11" s="58">
        <v>44.099999999999994</v>
      </c>
      <c r="X11" s="58">
        <v>1.0089999999999999</v>
      </c>
      <c r="Y11" s="58">
        <v>101.22</v>
      </c>
      <c r="Z11" s="58">
        <v>2.88</v>
      </c>
      <c r="AA11" s="58">
        <v>0.28000000000000003</v>
      </c>
      <c r="AB11" s="52">
        <v>8</v>
      </c>
      <c r="AC11" s="59">
        <v>100</v>
      </c>
    </row>
    <row r="12" spans="1:29" ht="16.5" customHeight="1" x14ac:dyDescent="0.3">
      <c r="A12" s="52" t="b">
        <v>1</v>
      </c>
      <c r="B12" s="53" t="s">
        <v>120</v>
      </c>
      <c r="C12" s="52">
        <v>100100001</v>
      </c>
      <c r="D12" s="52">
        <v>1</v>
      </c>
      <c r="E12" s="52">
        <v>7</v>
      </c>
      <c r="F12" s="52">
        <v>100100001</v>
      </c>
      <c r="G12" s="52">
        <v>0.5</v>
      </c>
      <c r="H12" s="54">
        <v>3679</v>
      </c>
      <c r="I12" s="54">
        <v>10000</v>
      </c>
      <c r="J12" s="55">
        <v>1000</v>
      </c>
      <c r="K12" s="55">
        <v>5</v>
      </c>
      <c r="L12" s="55">
        <v>12</v>
      </c>
      <c r="M12" s="56">
        <v>51.436575000000005</v>
      </c>
      <c r="N12" s="57">
        <v>103.36199999999999</v>
      </c>
      <c r="O12" s="58">
        <v>86.877900262467193</v>
      </c>
      <c r="P12" s="58">
        <v>70.929599999999994</v>
      </c>
      <c r="Q12" s="58">
        <v>94.572800000000001</v>
      </c>
      <c r="R12" s="58">
        <v>1</v>
      </c>
      <c r="S12" s="58">
        <v>10.19</v>
      </c>
      <c r="T12" s="58">
        <v>2.234</v>
      </c>
      <c r="U12" s="58">
        <v>2.9919999999999999E-2</v>
      </c>
      <c r="V12" s="58">
        <v>0.92</v>
      </c>
      <c r="W12" s="58">
        <v>46.55</v>
      </c>
      <c r="X12" s="58">
        <v>1.0095000000000001</v>
      </c>
      <c r="Y12" s="58">
        <v>101.28999999999999</v>
      </c>
      <c r="Z12" s="58">
        <v>2.91</v>
      </c>
      <c r="AA12" s="58">
        <v>0.3</v>
      </c>
      <c r="AB12" s="52">
        <v>8</v>
      </c>
      <c r="AC12" s="59">
        <v>100</v>
      </c>
    </row>
    <row r="13" spans="1:29" ht="16.5" customHeight="1" x14ac:dyDescent="0.3">
      <c r="A13" s="52" t="b">
        <v>1</v>
      </c>
      <c r="B13" s="53" t="s">
        <v>121</v>
      </c>
      <c r="C13" s="52">
        <v>100100001</v>
      </c>
      <c r="D13" s="52">
        <v>1</v>
      </c>
      <c r="E13" s="52">
        <v>8</v>
      </c>
      <c r="F13" s="52">
        <v>100100001</v>
      </c>
      <c r="G13" s="52">
        <v>0.5</v>
      </c>
      <c r="H13" s="54">
        <v>3924</v>
      </c>
      <c r="I13" s="54">
        <v>10000</v>
      </c>
      <c r="J13" s="55">
        <v>1000</v>
      </c>
      <c r="K13" s="55">
        <v>5</v>
      </c>
      <c r="L13" s="55">
        <v>12</v>
      </c>
      <c r="M13" s="56">
        <v>52.879200000000004</v>
      </c>
      <c r="N13" s="57">
        <v>103.872</v>
      </c>
      <c r="O13" s="58">
        <v>87.760842105263166</v>
      </c>
      <c r="P13" s="58">
        <v>71.462400000000002</v>
      </c>
      <c r="Q13" s="58">
        <v>95.283200000000008</v>
      </c>
      <c r="R13" s="58">
        <v>1</v>
      </c>
      <c r="S13" s="58">
        <v>10.199999999999999</v>
      </c>
      <c r="T13" s="58">
        <v>2.2360000000000002</v>
      </c>
      <c r="U13" s="58">
        <v>3.168E-2</v>
      </c>
      <c r="V13" s="58">
        <v>0.96</v>
      </c>
      <c r="W13" s="58">
        <v>49</v>
      </c>
      <c r="X13" s="58">
        <v>1.01</v>
      </c>
      <c r="Y13" s="58">
        <v>101.36</v>
      </c>
      <c r="Z13" s="58">
        <v>2.94</v>
      </c>
      <c r="AA13" s="58">
        <v>0.32</v>
      </c>
      <c r="AB13" s="52">
        <v>8</v>
      </c>
      <c r="AC13" s="59">
        <v>100</v>
      </c>
    </row>
    <row r="14" spans="1:29" ht="16.5" customHeight="1" x14ac:dyDescent="0.3">
      <c r="A14" s="52" t="b">
        <v>1</v>
      </c>
      <c r="B14" s="53" t="s">
        <v>122</v>
      </c>
      <c r="C14" s="52">
        <v>100100001</v>
      </c>
      <c r="D14" s="52">
        <v>1</v>
      </c>
      <c r="E14" s="52">
        <v>9</v>
      </c>
      <c r="F14" s="52">
        <v>100100001</v>
      </c>
      <c r="G14" s="52">
        <v>0.5</v>
      </c>
      <c r="H14" s="54">
        <v>4181</v>
      </c>
      <c r="I14" s="54">
        <v>10000</v>
      </c>
      <c r="J14" s="55">
        <v>1000</v>
      </c>
      <c r="K14" s="55">
        <v>5</v>
      </c>
      <c r="L14" s="55">
        <v>12</v>
      </c>
      <c r="M14" s="56">
        <v>54.341175</v>
      </c>
      <c r="N14" s="57">
        <v>104.41799999999999</v>
      </c>
      <c r="O14" s="58">
        <v>88.648443271767817</v>
      </c>
      <c r="P14" s="58">
        <v>71.995199999999997</v>
      </c>
      <c r="Q14" s="58">
        <v>95.993600000000015</v>
      </c>
      <c r="R14" s="58">
        <v>1</v>
      </c>
      <c r="S14" s="58">
        <v>10.210000000000001</v>
      </c>
      <c r="T14" s="58">
        <v>2.238</v>
      </c>
      <c r="U14" s="58">
        <v>3.3439999999999998E-2</v>
      </c>
      <c r="V14" s="58">
        <v>1</v>
      </c>
      <c r="W14" s="58">
        <v>51.449999999999996</v>
      </c>
      <c r="X14" s="58">
        <v>1.0105</v>
      </c>
      <c r="Y14" s="58">
        <v>101.42999999999999</v>
      </c>
      <c r="Z14" s="58">
        <v>2.9699999999999998</v>
      </c>
      <c r="AA14" s="58">
        <v>0.34</v>
      </c>
      <c r="AB14" s="52">
        <v>8</v>
      </c>
      <c r="AC14" s="59">
        <v>100</v>
      </c>
    </row>
    <row r="15" spans="1:29" ht="16.5" customHeight="1" x14ac:dyDescent="0.3">
      <c r="A15" s="52" t="b">
        <v>1</v>
      </c>
      <c r="B15" s="53" t="s">
        <v>123</v>
      </c>
      <c r="C15" s="52">
        <v>100100001</v>
      </c>
      <c r="D15" s="52">
        <v>1</v>
      </c>
      <c r="E15" s="52">
        <v>10</v>
      </c>
      <c r="F15" s="52">
        <v>100100001</v>
      </c>
      <c r="G15" s="52">
        <v>0.5</v>
      </c>
      <c r="H15" s="54">
        <v>4450</v>
      </c>
      <c r="I15" s="54">
        <v>10000</v>
      </c>
      <c r="J15" s="55">
        <v>1000</v>
      </c>
      <c r="K15" s="55">
        <v>5</v>
      </c>
      <c r="L15" s="55">
        <v>12</v>
      </c>
      <c r="M15" s="56">
        <v>55.822499999999998</v>
      </c>
      <c r="N15" s="57">
        <v>105</v>
      </c>
      <c r="O15" s="58">
        <v>89.540740740740731</v>
      </c>
      <c r="P15" s="58">
        <v>72.527999999999992</v>
      </c>
      <c r="Q15" s="58">
        <v>96.704000000000008</v>
      </c>
      <c r="R15" s="58">
        <v>1</v>
      </c>
      <c r="S15" s="58">
        <v>10.220000000000001</v>
      </c>
      <c r="T15" s="58">
        <v>2.2400000000000002</v>
      </c>
      <c r="U15" s="58">
        <v>3.5199999999999995E-2</v>
      </c>
      <c r="V15" s="58">
        <v>1.04</v>
      </c>
      <c r="W15" s="58">
        <v>53.9</v>
      </c>
      <c r="X15" s="58">
        <v>1.0109999999999999</v>
      </c>
      <c r="Y15" s="58">
        <v>101.5</v>
      </c>
      <c r="Z15" s="58">
        <v>3</v>
      </c>
      <c r="AA15" s="58">
        <v>0.36</v>
      </c>
      <c r="AB15" s="52">
        <v>8</v>
      </c>
      <c r="AC15" s="59">
        <v>100</v>
      </c>
    </row>
    <row r="16" spans="1:29" ht="16.5" customHeight="1" x14ac:dyDescent="0.3">
      <c r="A16" s="52" t="b">
        <v>1</v>
      </c>
      <c r="B16" s="53" t="s">
        <v>124</v>
      </c>
      <c r="C16" s="52">
        <v>100100001</v>
      </c>
      <c r="D16" s="52">
        <v>1</v>
      </c>
      <c r="E16" s="52">
        <v>11</v>
      </c>
      <c r="F16" s="52">
        <v>100100001</v>
      </c>
      <c r="G16" s="52">
        <v>0.5</v>
      </c>
      <c r="H16" s="54">
        <v>4729</v>
      </c>
      <c r="I16" s="54">
        <v>10000</v>
      </c>
      <c r="J16" s="55">
        <v>1000</v>
      </c>
      <c r="K16" s="55">
        <v>5</v>
      </c>
      <c r="L16" s="55">
        <v>12</v>
      </c>
      <c r="M16" s="56">
        <v>57.323175000000006</v>
      </c>
      <c r="N16" s="57">
        <v>105.61799999999999</v>
      </c>
      <c r="O16" s="58">
        <v>90.43777188328913</v>
      </c>
      <c r="P16" s="58">
        <v>73.0608</v>
      </c>
      <c r="Q16" s="58">
        <v>97.414400000000001</v>
      </c>
      <c r="R16" s="58">
        <v>1</v>
      </c>
      <c r="S16" s="58">
        <v>10.23</v>
      </c>
      <c r="T16" s="58">
        <v>2.242</v>
      </c>
      <c r="U16" s="58">
        <v>3.6959999999999993E-2</v>
      </c>
      <c r="V16" s="58">
        <v>1.08</v>
      </c>
      <c r="W16" s="58">
        <v>56.349999999999994</v>
      </c>
      <c r="X16" s="58">
        <v>1.0115000000000001</v>
      </c>
      <c r="Y16" s="58">
        <v>101.57000000000001</v>
      </c>
      <c r="Z16" s="58">
        <v>3.03</v>
      </c>
      <c r="AA16" s="58">
        <v>0.38</v>
      </c>
      <c r="AB16" s="52">
        <v>8</v>
      </c>
      <c r="AC16" s="59">
        <v>100</v>
      </c>
    </row>
    <row r="17" spans="1:29" ht="16.5" customHeight="1" x14ac:dyDescent="0.3">
      <c r="A17" s="52" t="b">
        <v>1</v>
      </c>
      <c r="B17" s="53" t="s">
        <v>125</v>
      </c>
      <c r="C17" s="52">
        <v>100100001</v>
      </c>
      <c r="D17" s="52">
        <v>1</v>
      </c>
      <c r="E17" s="52">
        <v>12</v>
      </c>
      <c r="F17" s="52">
        <v>100100001</v>
      </c>
      <c r="G17" s="52">
        <v>0.5</v>
      </c>
      <c r="H17" s="54">
        <v>5020</v>
      </c>
      <c r="I17" s="54">
        <v>10000</v>
      </c>
      <c r="J17" s="55">
        <v>1000</v>
      </c>
      <c r="K17" s="55">
        <v>5</v>
      </c>
      <c r="L17" s="55">
        <v>12</v>
      </c>
      <c r="M17" s="56">
        <v>58.843199999999996</v>
      </c>
      <c r="N17" s="57">
        <v>106.27199999999999</v>
      </c>
      <c r="O17" s="58">
        <v>91.339574468085104</v>
      </c>
      <c r="P17" s="58">
        <v>73.593599999999995</v>
      </c>
      <c r="Q17" s="58">
        <v>98.124800000000008</v>
      </c>
      <c r="R17" s="58">
        <v>1</v>
      </c>
      <c r="S17" s="58">
        <v>10.24</v>
      </c>
      <c r="T17" s="58">
        <v>2.2440000000000002</v>
      </c>
      <c r="U17" s="58">
        <v>3.8719999999999997E-2</v>
      </c>
      <c r="V17" s="58">
        <v>1.1200000000000001</v>
      </c>
      <c r="W17" s="58">
        <v>58.8</v>
      </c>
      <c r="X17" s="58">
        <v>1.012</v>
      </c>
      <c r="Y17" s="58">
        <v>101.64</v>
      </c>
      <c r="Z17" s="58">
        <v>3.0599999999999996</v>
      </c>
      <c r="AA17" s="58">
        <v>0.4</v>
      </c>
      <c r="AB17" s="52">
        <v>8</v>
      </c>
      <c r="AC17" s="59">
        <v>100</v>
      </c>
    </row>
    <row r="18" spans="1:29" ht="16.5" customHeight="1" x14ac:dyDescent="0.3">
      <c r="A18" s="52" t="b">
        <v>1</v>
      </c>
      <c r="B18" s="53" t="s">
        <v>126</v>
      </c>
      <c r="C18" s="52">
        <v>100100001</v>
      </c>
      <c r="D18" s="52">
        <v>1</v>
      </c>
      <c r="E18" s="52">
        <v>13</v>
      </c>
      <c r="F18" s="52">
        <v>100100001</v>
      </c>
      <c r="G18" s="52">
        <v>0.5</v>
      </c>
      <c r="H18" s="54">
        <v>5323</v>
      </c>
      <c r="I18" s="54">
        <v>10000</v>
      </c>
      <c r="J18" s="55">
        <v>1000</v>
      </c>
      <c r="K18" s="55">
        <v>5</v>
      </c>
      <c r="L18" s="55">
        <v>12</v>
      </c>
      <c r="M18" s="56">
        <v>60.382575000000003</v>
      </c>
      <c r="N18" s="57">
        <v>106.96199999999999</v>
      </c>
      <c r="O18" s="58">
        <v>92.246186666666659</v>
      </c>
      <c r="P18" s="58">
        <v>74.12639999999999</v>
      </c>
      <c r="Q18" s="58">
        <v>98.8352</v>
      </c>
      <c r="R18" s="58">
        <v>1</v>
      </c>
      <c r="S18" s="58">
        <v>10.25</v>
      </c>
      <c r="T18" s="58">
        <v>2.246</v>
      </c>
      <c r="U18" s="58">
        <v>4.0479999999999988E-2</v>
      </c>
      <c r="V18" s="58">
        <v>1.1599999999999999</v>
      </c>
      <c r="W18" s="58">
        <v>61.249999999999993</v>
      </c>
      <c r="X18" s="58">
        <v>1.0125</v>
      </c>
      <c r="Y18" s="58">
        <v>101.71000000000001</v>
      </c>
      <c r="Z18" s="58">
        <v>3.09</v>
      </c>
      <c r="AA18" s="58">
        <v>0.42000000000000004</v>
      </c>
      <c r="AB18" s="52">
        <v>8</v>
      </c>
      <c r="AC18" s="59">
        <v>100</v>
      </c>
    </row>
    <row r="19" spans="1:29" ht="16.5" customHeight="1" x14ac:dyDescent="0.3">
      <c r="A19" s="52" t="b">
        <v>1</v>
      </c>
      <c r="B19" s="53" t="s">
        <v>127</v>
      </c>
      <c r="C19" s="52">
        <v>100100001</v>
      </c>
      <c r="D19" s="52">
        <v>1</v>
      </c>
      <c r="E19" s="52">
        <v>14</v>
      </c>
      <c r="F19" s="52">
        <v>100100001</v>
      </c>
      <c r="G19" s="52">
        <v>0.5</v>
      </c>
      <c r="H19" s="54">
        <v>5637</v>
      </c>
      <c r="I19" s="54">
        <v>10000</v>
      </c>
      <c r="J19" s="55">
        <v>1000</v>
      </c>
      <c r="K19" s="55">
        <v>5</v>
      </c>
      <c r="L19" s="55">
        <v>12</v>
      </c>
      <c r="M19" s="56">
        <v>61.941300000000005</v>
      </c>
      <c r="N19" s="57">
        <v>107.68799999999999</v>
      </c>
      <c r="O19" s="58">
        <v>93.157647058823542</v>
      </c>
      <c r="P19" s="58">
        <v>74.659199999999998</v>
      </c>
      <c r="Q19" s="58">
        <v>99.545600000000007</v>
      </c>
      <c r="R19" s="58">
        <v>1</v>
      </c>
      <c r="S19" s="58">
        <v>10.26</v>
      </c>
      <c r="T19" s="58">
        <v>2.2480000000000002</v>
      </c>
      <c r="U19" s="58">
        <v>4.2239999999999993E-2</v>
      </c>
      <c r="V19" s="58">
        <v>1.2</v>
      </c>
      <c r="W19" s="58">
        <v>63.699999999999996</v>
      </c>
      <c r="X19" s="58">
        <v>1.0129999999999999</v>
      </c>
      <c r="Y19" s="58">
        <v>101.78</v>
      </c>
      <c r="Z19" s="58">
        <v>3.1199999999999997</v>
      </c>
      <c r="AA19" s="58">
        <v>0.44000000000000006</v>
      </c>
      <c r="AB19" s="52">
        <v>8</v>
      </c>
      <c r="AC19" s="59">
        <v>100</v>
      </c>
    </row>
    <row r="20" spans="1:29" ht="16.5" customHeight="1" x14ac:dyDescent="0.3">
      <c r="A20" s="52" t="b">
        <v>1</v>
      </c>
      <c r="B20" s="53" t="s">
        <v>128</v>
      </c>
      <c r="C20" s="52">
        <v>100100001</v>
      </c>
      <c r="D20" s="52">
        <v>1</v>
      </c>
      <c r="E20" s="52">
        <v>15</v>
      </c>
      <c r="F20" s="52">
        <v>100100001</v>
      </c>
      <c r="G20" s="52">
        <v>0.5</v>
      </c>
      <c r="H20" s="54">
        <v>5962</v>
      </c>
      <c r="I20" s="54">
        <v>10000</v>
      </c>
      <c r="J20" s="55">
        <v>1000</v>
      </c>
      <c r="K20" s="55">
        <v>5</v>
      </c>
      <c r="L20" s="55">
        <v>12</v>
      </c>
      <c r="M20" s="56">
        <v>63.519375000000004</v>
      </c>
      <c r="N20" s="57">
        <v>108.44999999999999</v>
      </c>
      <c r="O20" s="58">
        <v>94.073994638069692</v>
      </c>
      <c r="P20" s="58">
        <v>75.191999999999993</v>
      </c>
      <c r="Q20" s="58">
        <v>100.256</v>
      </c>
      <c r="R20" s="58">
        <v>1</v>
      </c>
      <c r="S20" s="58">
        <v>10.27</v>
      </c>
      <c r="T20" s="58">
        <v>2.25</v>
      </c>
      <c r="U20" s="58">
        <v>4.3999999999999997E-2</v>
      </c>
      <c r="V20" s="58">
        <v>1.24</v>
      </c>
      <c r="W20" s="58">
        <v>66.149999999999991</v>
      </c>
      <c r="X20" s="58">
        <v>1.0135000000000001</v>
      </c>
      <c r="Y20" s="58">
        <v>101.85</v>
      </c>
      <c r="Z20" s="58">
        <v>3.15</v>
      </c>
      <c r="AA20" s="58">
        <v>0.46000000000000008</v>
      </c>
      <c r="AB20" s="52">
        <v>8</v>
      </c>
      <c r="AC20" s="59">
        <v>100</v>
      </c>
    </row>
    <row r="21" spans="1:29" ht="16.5" customHeight="1" x14ac:dyDescent="0.3">
      <c r="A21" s="52" t="b">
        <v>1</v>
      </c>
      <c r="B21" s="53" t="s">
        <v>129</v>
      </c>
      <c r="C21" s="52">
        <v>100100001</v>
      </c>
      <c r="D21" s="52">
        <v>1</v>
      </c>
      <c r="E21" s="52">
        <v>16</v>
      </c>
      <c r="F21" s="52">
        <v>100100001</v>
      </c>
      <c r="G21" s="52">
        <v>0.5</v>
      </c>
      <c r="H21" s="54">
        <v>6299</v>
      </c>
      <c r="I21" s="54">
        <v>10000</v>
      </c>
      <c r="J21" s="55">
        <v>1000</v>
      </c>
      <c r="K21" s="55">
        <v>5</v>
      </c>
      <c r="L21" s="55">
        <v>12</v>
      </c>
      <c r="M21" s="56">
        <v>65.116799999999998</v>
      </c>
      <c r="N21" s="57">
        <v>109.24799999999999</v>
      </c>
      <c r="O21" s="58">
        <v>94.995268817204305</v>
      </c>
      <c r="P21" s="58">
        <v>75.724800000000002</v>
      </c>
      <c r="Q21" s="58">
        <v>100.96640000000001</v>
      </c>
      <c r="R21" s="58">
        <v>1</v>
      </c>
      <c r="S21" s="58">
        <v>10.28</v>
      </c>
      <c r="T21" s="58">
        <v>2.2520000000000002</v>
      </c>
      <c r="U21" s="58">
        <v>4.5759999999999988E-2</v>
      </c>
      <c r="V21" s="58">
        <v>1.28</v>
      </c>
      <c r="W21" s="58">
        <v>68.599999999999994</v>
      </c>
      <c r="X21" s="58">
        <v>1.014</v>
      </c>
      <c r="Y21" s="58">
        <v>101.92</v>
      </c>
      <c r="Z21" s="58">
        <v>3.1799999999999997</v>
      </c>
      <c r="AA21" s="58">
        <v>0.48000000000000009</v>
      </c>
      <c r="AB21" s="52">
        <v>8</v>
      </c>
      <c r="AC21" s="59">
        <v>100</v>
      </c>
    </row>
    <row r="22" spans="1:29" ht="16.5" customHeight="1" x14ac:dyDescent="0.3">
      <c r="A22" s="52" t="b">
        <v>1</v>
      </c>
      <c r="B22" s="53" t="s">
        <v>130</v>
      </c>
      <c r="C22" s="52">
        <v>100100001</v>
      </c>
      <c r="D22" s="52">
        <v>1</v>
      </c>
      <c r="E22" s="52">
        <v>17</v>
      </c>
      <c r="F22" s="52">
        <v>100100001</v>
      </c>
      <c r="G22" s="52">
        <v>0.5</v>
      </c>
      <c r="H22" s="54">
        <v>6647</v>
      </c>
      <c r="I22" s="54">
        <v>10000</v>
      </c>
      <c r="J22" s="55">
        <v>1000</v>
      </c>
      <c r="K22" s="55">
        <v>5</v>
      </c>
      <c r="L22" s="55">
        <v>12</v>
      </c>
      <c r="M22" s="56">
        <v>66.733575000000002</v>
      </c>
      <c r="N22" s="57">
        <v>110.08199999999999</v>
      </c>
      <c r="O22" s="58">
        <v>95.921509433962257</v>
      </c>
      <c r="P22" s="58">
        <v>76.257599999999996</v>
      </c>
      <c r="Q22" s="58">
        <v>101.67680000000001</v>
      </c>
      <c r="R22" s="58">
        <v>1</v>
      </c>
      <c r="S22" s="58">
        <v>10.29</v>
      </c>
      <c r="T22" s="58">
        <v>2.254</v>
      </c>
      <c r="U22" s="58">
        <v>4.7519999999999993E-2</v>
      </c>
      <c r="V22" s="58">
        <v>1.32</v>
      </c>
      <c r="W22" s="58">
        <v>71.05</v>
      </c>
      <c r="X22" s="58">
        <v>1.0145</v>
      </c>
      <c r="Y22" s="58">
        <v>101.99</v>
      </c>
      <c r="Z22" s="58">
        <v>3.21</v>
      </c>
      <c r="AA22" s="58">
        <v>0.5</v>
      </c>
      <c r="AB22" s="52">
        <v>8</v>
      </c>
      <c r="AC22" s="59">
        <v>100</v>
      </c>
    </row>
    <row r="23" spans="1:29" ht="16.5" customHeight="1" x14ac:dyDescent="0.3">
      <c r="A23" s="52" t="b">
        <v>1</v>
      </c>
      <c r="B23" s="53" t="s">
        <v>131</v>
      </c>
      <c r="C23" s="52">
        <v>100100001</v>
      </c>
      <c r="D23" s="52">
        <v>1</v>
      </c>
      <c r="E23" s="52">
        <v>18</v>
      </c>
      <c r="F23" s="52">
        <v>100100001</v>
      </c>
      <c r="G23" s="52">
        <v>0.5</v>
      </c>
      <c r="H23" s="54">
        <v>7006</v>
      </c>
      <c r="I23" s="54">
        <v>10000</v>
      </c>
      <c r="J23" s="55">
        <v>1000</v>
      </c>
      <c r="K23" s="55">
        <v>5</v>
      </c>
      <c r="L23" s="55">
        <v>12</v>
      </c>
      <c r="M23" s="56">
        <v>68.369700000000009</v>
      </c>
      <c r="N23" s="57">
        <v>110.952</v>
      </c>
      <c r="O23" s="58">
        <v>96.852756756756747</v>
      </c>
      <c r="P23" s="58">
        <v>76.790399999999991</v>
      </c>
      <c r="Q23" s="58">
        <v>102.38720000000001</v>
      </c>
      <c r="R23" s="58">
        <v>1</v>
      </c>
      <c r="S23" s="58">
        <v>10.3</v>
      </c>
      <c r="T23" s="58">
        <v>2.2560000000000002</v>
      </c>
      <c r="U23" s="58">
        <v>4.9279999999999997E-2</v>
      </c>
      <c r="V23" s="58">
        <v>1.36</v>
      </c>
      <c r="W23" s="58">
        <v>73.5</v>
      </c>
      <c r="X23" s="58">
        <v>1.0149999999999999</v>
      </c>
      <c r="Y23" s="58">
        <v>102.06</v>
      </c>
      <c r="Z23" s="58">
        <v>3.2399999999999998</v>
      </c>
      <c r="AA23" s="58">
        <v>0.52</v>
      </c>
      <c r="AB23" s="52">
        <v>8</v>
      </c>
      <c r="AC23" s="59">
        <v>100</v>
      </c>
    </row>
    <row r="24" spans="1:29" ht="16.5" customHeight="1" x14ac:dyDescent="0.3">
      <c r="A24" s="52" t="b">
        <v>1</v>
      </c>
      <c r="B24" s="53" t="s">
        <v>132</v>
      </c>
      <c r="C24" s="52">
        <v>100100001</v>
      </c>
      <c r="D24" s="52">
        <v>1</v>
      </c>
      <c r="E24" s="52">
        <v>19</v>
      </c>
      <c r="F24" s="52">
        <v>100100001</v>
      </c>
      <c r="G24" s="52">
        <v>0.5</v>
      </c>
      <c r="H24" s="54">
        <v>7377</v>
      </c>
      <c r="I24" s="54">
        <v>10000</v>
      </c>
      <c r="J24" s="55">
        <v>1000</v>
      </c>
      <c r="K24" s="55">
        <v>5</v>
      </c>
      <c r="L24" s="55">
        <v>12</v>
      </c>
      <c r="M24" s="56">
        <v>70.025175000000004</v>
      </c>
      <c r="N24" s="57">
        <v>111.85799999999999</v>
      </c>
      <c r="O24" s="58">
        <v>97.789051490514908</v>
      </c>
      <c r="P24" s="58">
        <v>77.3232</v>
      </c>
      <c r="Q24" s="58">
        <v>103.09760000000001</v>
      </c>
      <c r="R24" s="58">
        <v>1</v>
      </c>
      <c r="S24" s="58">
        <v>10.31</v>
      </c>
      <c r="T24" s="58">
        <v>2.258</v>
      </c>
      <c r="U24" s="58">
        <v>5.1039999999999995E-2</v>
      </c>
      <c r="V24" s="58">
        <v>1.4</v>
      </c>
      <c r="W24" s="58">
        <v>75.949999999999989</v>
      </c>
      <c r="X24" s="58">
        <v>1.0155000000000001</v>
      </c>
      <c r="Y24" s="58">
        <v>102.13</v>
      </c>
      <c r="Z24" s="58">
        <v>3.2699999999999996</v>
      </c>
      <c r="AA24" s="58">
        <v>0.54</v>
      </c>
      <c r="AB24" s="52">
        <v>8</v>
      </c>
      <c r="AC24" s="59">
        <v>100</v>
      </c>
    </row>
    <row r="25" spans="1:29" ht="16.5" customHeight="1" x14ac:dyDescent="0.3">
      <c r="A25" s="52" t="b">
        <v>1</v>
      </c>
      <c r="B25" s="53" t="s">
        <v>133</v>
      </c>
      <c r="C25" s="52">
        <v>100100001</v>
      </c>
      <c r="D25" s="52">
        <v>1</v>
      </c>
      <c r="E25" s="52">
        <v>20</v>
      </c>
      <c r="F25" s="52">
        <v>100100001</v>
      </c>
      <c r="G25" s="52">
        <v>0.5</v>
      </c>
      <c r="H25" s="54">
        <v>7760</v>
      </c>
      <c r="I25" s="54">
        <v>10000</v>
      </c>
      <c r="J25" s="55">
        <v>1000</v>
      </c>
      <c r="K25" s="55">
        <v>5</v>
      </c>
      <c r="L25" s="55">
        <v>12</v>
      </c>
      <c r="M25" s="56">
        <v>71.699999999999989</v>
      </c>
      <c r="N25" s="57">
        <v>112.79999999999998</v>
      </c>
      <c r="O25" s="58">
        <v>98.730434782608683</v>
      </c>
      <c r="P25" s="58">
        <v>77.855999999999995</v>
      </c>
      <c r="Q25" s="58">
        <v>103.80799999999999</v>
      </c>
      <c r="R25" s="58">
        <v>1</v>
      </c>
      <c r="S25" s="58">
        <v>10.32</v>
      </c>
      <c r="T25" s="58">
        <v>2.2600000000000002</v>
      </c>
      <c r="U25" s="58">
        <v>5.28E-2</v>
      </c>
      <c r="V25" s="58">
        <v>1.44</v>
      </c>
      <c r="W25" s="58">
        <v>78.399999999999991</v>
      </c>
      <c r="X25" s="58">
        <v>1.016</v>
      </c>
      <c r="Y25" s="58">
        <v>102.2</v>
      </c>
      <c r="Z25" s="58">
        <v>3.3</v>
      </c>
      <c r="AA25" s="58">
        <v>0.56000000000000005</v>
      </c>
      <c r="AB25" s="52">
        <v>8</v>
      </c>
      <c r="AC25" s="59">
        <v>100</v>
      </c>
    </row>
    <row r="26" spans="1:29" ht="16.5" customHeight="1" x14ac:dyDescent="0.3">
      <c r="A26" s="52" t="b">
        <v>1</v>
      </c>
      <c r="B26" s="53" t="s">
        <v>134</v>
      </c>
      <c r="C26" s="52">
        <v>100100001</v>
      </c>
      <c r="D26" s="52">
        <v>1</v>
      </c>
      <c r="E26" s="52">
        <v>21</v>
      </c>
      <c r="F26" s="52">
        <v>100100001</v>
      </c>
      <c r="G26" s="52">
        <v>0.5</v>
      </c>
      <c r="H26" s="54">
        <v>9791</v>
      </c>
      <c r="I26" s="54">
        <v>10000</v>
      </c>
      <c r="J26" s="55">
        <v>1000</v>
      </c>
      <c r="K26" s="55">
        <v>5</v>
      </c>
      <c r="L26" s="55">
        <v>12</v>
      </c>
      <c r="M26" s="56">
        <v>82.537199999999999</v>
      </c>
      <c r="N26" s="57">
        <v>126.89599999999997</v>
      </c>
      <c r="O26" s="58">
        <v>135.67284623773173</v>
      </c>
      <c r="P26" s="58">
        <v>104.76800000000001</v>
      </c>
      <c r="Q26" s="58">
        <v>144.05600000000001</v>
      </c>
      <c r="R26" s="58">
        <v>1</v>
      </c>
      <c r="S26" s="58">
        <v>14.332000000000001</v>
      </c>
      <c r="T26" s="58">
        <v>2.262</v>
      </c>
      <c r="U26" s="58">
        <v>5.455999999999999E-2</v>
      </c>
      <c r="V26" s="58">
        <v>1.504</v>
      </c>
      <c r="W26" s="58">
        <v>104.58</v>
      </c>
      <c r="X26" s="58">
        <v>1.1165999999999998</v>
      </c>
      <c r="Y26" s="58">
        <v>102.28</v>
      </c>
      <c r="Z26" s="58">
        <v>3.7299999999999995</v>
      </c>
      <c r="AA26" s="58">
        <v>0.86399999999999988</v>
      </c>
      <c r="AB26" s="52">
        <v>8</v>
      </c>
      <c r="AC26" s="59">
        <v>100</v>
      </c>
    </row>
    <row r="27" spans="1:29" ht="16.5" customHeight="1" x14ac:dyDescent="0.3">
      <c r="A27" s="52" t="b">
        <v>1</v>
      </c>
      <c r="B27" s="53" t="s">
        <v>135</v>
      </c>
      <c r="C27" s="52">
        <v>100100001</v>
      </c>
      <c r="D27" s="52">
        <v>1</v>
      </c>
      <c r="E27" s="52">
        <v>22</v>
      </c>
      <c r="F27" s="52">
        <v>100100001</v>
      </c>
      <c r="G27" s="52">
        <v>0.5</v>
      </c>
      <c r="H27" s="54">
        <v>10558</v>
      </c>
      <c r="I27" s="54">
        <v>10000</v>
      </c>
      <c r="J27" s="55">
        <v>1000</v>
      </c>
      <c r="K27" s="55">
        <v>5</v>
      </c>
      <c r="L27" s="55">
        <v>12</v>
      </c>
      <c r="M27" s="56">
        <v>84.700800000000001</v>
      </c>
      <c r="N27" s="57">
        <v>128.22399999999996</v>
      </c>
      <c r="O27" s="58">
        <v>137.36542669584244</v>
      </c>
      <c r="P27" s="58">
        <v>105.72800000000001</v>
      </c>
      <c r="Q27" s="58">
        <v>145.376</v>
      </c>
      <c r="R27" s="58">
        <v>1</v>
      </c>
      <c r="S27" s="58">
        <v>14.344000000000001</v>
      </c>
      <c r="T27" s="58">
        <v>2.2640000000000002</v>
      </c>
      <c r="U27" s="58">
        <v>5.6319999999999981E-2</v>
      </c>
      <c r="V27" s="58">
        <v>1.5680000000000001</v>
      </c>
      <c r="W27" s="58">
        <v>108.36000000000003</v>
      </c>
      <c r="X27" s="58">
        <v>1.1172</v>
      </c>
      <c r="Y27" s="58">
        <v>102.36</v>
      </c>
      <c r="Z27" s="58">
        <v>3.7599999999999989</v>
      </c>
      <c r="AA27" s="58">
        <v>0.8879999999999999</v>
      </c>
      <c r="AB27" s="52">
        <v>8</v>
      </c>
      <c r="AC27" s="59">
        <v>100</v>
      </c>
    </row>
    <row r="28" spans="1:29" ht="16.5" customHeight="1" x14ac:dyDescent="0.3">
      <c r="A28" s="52" t="b">
        <v>1</v>
      </c>
      <c r="B28" s="53" t="s">
        <v>136</v>
      </c>
      <c r="C28" s="52">
        <v>100100001</v>
      </c>
      <c r="D28" s="52">
        <v>1</v>
      </c>
      <c r="E28" s="52">
        <v>23</v>
      </c>
      <c r="F28" s="52">
        <v>100100001</v>
      </c>
      <c r="G28" s="52">
        <v>0.5</v>
      </c>
      <c r="H28" s="54">
        <v>11358</v>
      </c>
      <c r="I28" s="54">
        <v>10000</v>
      </c>
      <c r="J28" s="55">
        <v>1000</v>
      </c>
      <c r="K28" s="55">
        <v>5</v>
      </c>
      <c r="L28" s="55">
        <v>12</v>
      </c>
      <c r="M28" s="56">
        <v>86.890800000000027</v>
      </c>
      <c r="N28" s="57">
        <v>129.58399999999995</v>
      </c>
      <c r="O28" s="58">
        <v>139.06915477497259</v>
      </c>
      <c r="P28" s="58">
        <v>106.68800000000002</v>
      </c>
      <c r="Q28" s="58">
        <v>146.69600000000003</v>
      </c>
      <c r="R28" s="58">
        <v>1</v>
      </c>
      <c r="S28" s="58">
        <v>14.356</v>
      </c>
      <c r="T28" s="58">
        <v>2.266</v>
      </c>
      <c r="U28" s="58">
        <v>5.8079999999999986E-2</v>
      </c>
      <c r="V28" s="58">
        <v>1.6320000000000001</v>
      </c>
      <c r="W28" s="58">
        <v>112.14000000000003</v>
      </c>
      <c r="X28" s="58">
        <v>1.1177999999999999</v>
      </c>
      <c r="Y28" s="58">
        <v>102.43999999999998</v>
      </c>
      <c r="Z28" s="58">
        <v>3.7899999999999991</v>
      </c>
      <c r="AA28" s="58">
        <v>0.91199999999999992</v>
      </c>
      <c r="AB28" s="52">
        <v>8</v>
      </c>
      <c r="AC28" s="59">
        <v>100</v>
      </c>
    </row>
    <row r="29" spans="1:29" ht="16.5" customHeight="1" x14ac:dyDescent="0.3">
      <c r="A29" s="52" t="b">
        <v>1</v>
      </c>
      <c r="B29" s="53" t="s">
        <v>137</v>
      </c>
      <c r="C29" s="52">
        <v>100100001</v>
      </c>
      <c r="D29" s="52">
        <v>1</v>
      </c>
      <c r="E29" s="52">
        <v>24</v>
      </c>
      <c r="F29" s="52">
        <v>100100001</v>
      </c>
      <c r="G29" s="52">
        <v>0.5</v>
      </c>
      <c r="H29" s="54">
        <v>12189</v>
      </c>
      <c r="I29" s="54">
        <v>10000</v>
      </c>
      <c r="J29" s="55">
        <v>1000</v>
      </c>
      <c r="K29" s="55">
        <v>5</v>
      </c>
      <c r="L29" s="55">
        <v>12</v>
      </c>
      <c r="M29" s="56">
        <v>89.10720000000002</v>
      </c>
      <c r="N29" s="57">
        <v>130.97599999999994</v>
      </c>
      <c r="O29" s="58">
        <v>140.78414096916302</v>
      </c>
      <c r="P29" s="58">
        <v>107.64800000000001</v>
      </c>
      <c r="Q29" s="58">
        <v>148.01600000000002</v>
      </c>
      <c r="R29" s="58">
        <v>1</v>
      </c>
      <c r="S29" s="58">
        <v>14.368</v>
      </c>
      <c r="T29" s="58">
        <v>2.2680000000000002</v>
      </c>
      <c r="U29" s="58">
        <v>5.9839999999999977E-2</v>
      </c>
      <c r="V29" s="58">
        <v>1.6960000000000002</v>
      </c>
      <c r="W29" s="58">
        <v>115.92000000000004</v>
      </c>
      <c r="X29" s="58">
        <v>1.1184000000000001</v>
      </c>
      <c r="Y29" s="58">
        <v>102.52000000000001</v>
      </c>
      <c r="Z29" s="58">
        <v>3.819999999999999</v>
      </c>
      <c r="AA29" s="58">
        <v>0.93599999999999972</v>
      </c>
      <c r="AB29" s="52">
        <v>8</v>
      </c>
      <c r="AC29" s="59">
        <v>100</v>
      </c>
    </row>
    <row r="30" spans="1:29" ht="16.5" customHeight="1" x14ac:dyDescent="0.3">
      <c r="A30" s="52" t="b">
        <v>1</v>
      </c>
      <c r="B30" s="53" t="s">
        <v>138</v>
      </c>
      <c r="C30" s="52">
        <v>100100001</v>
      </c>
      <c r="D30" s="52">
        <v>1</v>
      </c>
      <c r="E30" s="52">
        <v>25</v>
      </c>
      <c r="F30" s="52">
        <v>100100001</v>
      </c>
      <c r="G30" s="52">
        <v>0.5</v>
      </c>
      <c r="H30" s="54">
        <v>13053</v>
      </c>
      <c r="I30" s="54">
        <v>10000</v>
      </c>
      <c r="J30" s="55">
        <v>1000</v>
      </c>
      <c r="K30" s="55">
        <v>5</v>
      </c>
      <c r="L30" s="55">
        <v>12</v>
      </c>
      <c r="M30" s="56">
        <v>91.350000000000009</v>
      </c>
      <c r="N30" s="57">
        <v>132.39999999999995</v>
      </c>
      <c r="O30" s="58">
        <v>142.51049723756907</v>
      </c>
      <c r="P30" s="58">
        <v>108.608</v>
      </c>
      <c r="Q30" s="58">
        <v>149.33600000000001</v>
      </c>
      <c r="R30" s="58">
        <v>1</v>
      </c>
      <c r="S30" s="58">
        <v>14.38</v>
      </c>
      <c r="T30" s="58">
        <v>2.27</v>
      </c>
      <c r="U30" s="58">
        <v>6.1599999999999981E-2</v>
      </c>
      <c r="V30" s="58">
        <v>1.7600000000000002</v>
      </c>
      <c r="W30" s="58">
        <v>119.70000000000006</v>
      </c>
      <c r="X30" s="58">
        <v>1.119</v>
      </c>
      <c r="Y30" s="58">
        <v>102.6</v>
      </c>
      <c r="Z30" s="58">
        <v>3.8499999999999988</v>
      </c>
      <c r="AA30" s="58">
        <v>0.95999999999999974</v>
      </c>
      <c r="AB30" s="52">
        <v>8</v>
      </c>
      <c r="AC30" s="59">
        <v>100</v>
      </c>
    </row>
    <row r="31" spans="1:29" ht="16.5" customHeight="1" x14ac:dyDescent="0.3">
      <c r="A31" s="52" t="b">
        <v>1</v>
      </c>
      <c r="B31" s="53" t="s">
        <v>139</v>
      </c>
      <c r="C31" s="52">
        <v>100100001</v>
      </c>
      <c r="D31" s="52">
        <v>1</v>
      </c>
      <c r="E31" s="52">
        <v>26</v>
      </c>
      <c r="F31" s="52">
        <v>100100001</v>
      </c>
      <c r="G31" s="52">
        <v>0.5</v>
      </c>
      <c r="H31" s="54">
        <v>13949</v>
      </c>
      <c r="I31" s="54">
        <v>10000</v>
      </c>
      <c r="J31" s="55">
        <v>1000</v>
      </c>
      <c r="K31" s="55">
        <v>5</v>
      </c>
      <c r="L31" s="55">
        <v>12</v>
      </c>
      <c r="M31" s="56">
        <v>93.619200000000006</v>
      </c>
      <c r="N31" s="57">
        <v>133.85599999999994</v>
      </c>
      <c r="O31" s="58">
        <v>144.24833702882481</v>
      </c>
      <c r="P31" s="58">
        <v>109.56799999999998</v>
      </c>
      <c r="Q31" s="58">
        <v>150.65599999999998</v>
      </c>
      <c r="R31" s="58">
        <v>1</v>
      </c>
      <c r="S31" s="58">
        <v>14.392000000000001</v>
      </c>
      <c r="T31" s="58">
        <v>2.2720000000000002</v>
      </c>
      <c r="U31" s="58">
        <v>6.3359999999999972E-2</v>
      </c>
      <c r="V31" s="58">
        <v>1.8240000000000003</v>
      </c>
      <c r="W31" s="58">
        <v>123.48000000000008</v>
      </c>
      <c r="X31" s="58">
        <v>1.1195999999999999</v>
      </c>
      <c r="Y31" s="58">
        <v>102.67999999999999</v>
      </c>
      <c r="Z31" s="58">
        <v>3.879999999999999</v>
      </c>
      <c r="AA31" s="58">
        <v>0.98399999999999976</v>
      </c>
      <c r="AB31" s="52">
        <v>8</v>
      </c>
      <c r="AC31" s="59">
        <v>100</v>
      </c>
    </row>
    <row r="32" spans="1:29" ht="16.5" customHeight="1" x14ac:dyDescent="0.3">
      <c r="A32" s="52" t="b">
        <v>1</v>
      </c>
      <c r="B32" s="53" t="s">
        <v>140</v>
      </c>
      <c r="C32" s="52">
        <v>100100001</v>
      </c>
      <c r="D32" s="52">
        <v>1</v>
      </c>
      <c r="E32" s="52">
        <v>27</v>
      </c>
      <c r="F32" s="52">
        <v>100100001</v>
      </c>
      <c r="G32" s="52">
        <v>0.5</v>
      </c>
      <c r="H32" s="54">
        <v>14877</v>
      </c>
      <c r="I32" s="54">
        <v>10000</v>
      </c>
      <c r="J32" s="55">
        <v>1000</v>
      </c>
      <c r="K32" s="55">
        <v>5</v>
      </c>
      <c r="L32" s="55">
        <v>12</v>
      </c>
      <c r="M32" s="56">
        <v>95.914800000000014</v>
      </c>
      <c r="N32" s="57">
        <v>135.34399999999994</v>
      </c>
      <c r="O32" s="58">
        <v>145.99777530589543</v>
      </c>
      <c r="P32" s="58">
        <v>110.52800000000001</v>
      </c>
      <c r="Q32" s="58">
        <v>151.976</v>
      </c>
      <c r="R32" s="58">
        <v>1</v>
      </c>
      <c r="S32" s="58">
        <v>14.404000000000002</v>
      </c>
      <c r="T32" s="58">
        <v>2.274</v>
      </c>
      <c r="U32" s="58">
        <v>6.5119999999999956E-2</v>
      </c>
      <c r="V32" s="58">
        <v>1.8880000000000003</v>
      </c>
      <c r="W32" s="58">
        <v>127.26000000000006</v>
      </c>
      <c r="X32" s="58">
        <v>1.1202000000000001</v>
      </c>
      <c r="Y32" s="58">
        <v>102.76000000000002</v>
      </c>
      <c r="Z32" s="58">
        <v>3.9099999999999984</v>
      </c>
      <c r="AA32" s="58">
        <v>1.0079999999999998</v>
      </c>
      <c r="AB32" s="52">
        <v>8</v>
      </c>
      <c r="AC32" s="59">
        <v>100</v>
      </c>
    </row>
    <row r="33" spans="1:29" ht="16.5" customHeight="1" x14ac:dyDescent="0.3">
      <c r="A33" s="52" t="b">
        <v>1</v>
      </c>
      <c r="B33" s="53" t="s">
        <v>141</v>
      </c>
      <c r="C33" s="52">
        <v>100100001</v>
      </c>
      <c r="D33" s="52">
        <v>1</v>
      </c>
      <c r="E33" s="52">
        <v>28</v>
      </c>
      <c r="F33" s="52">
        <v>100100001</v>
      </c>
      <c r="G33" s="52">
        <v>0.5</v>
      </c>
      <c r="H33" s="54">
        <v>15837</v>
      </c>
      <c r="I33" s="54">
        <v>10000</v>
      </c>
      <c r="J33" s="55">
        <v>1000</v>
      </c>
      <c r="K33" s="55">
        <v>5</v>
      </c>
      <c r="L33" s="55">
        <v>12</v>
      </c>
      <c r="M33" s="56">
        <v>98.236800000000031</v>
      </c>
      <c r="N33" s="57">
        <v>136.86399999999992</v>
      </c>
      <c r="O33" s="58">
        <v>147.75892857142858</v>
      </c>
      <c r="P33" s="58">
        <v>111.488</v>
      </c>
      <c r="Q33" s="58">
        <v>153.29599999999999</v>
      </c>
      <c r="R33" s="58">
        <v>1</v>
      </c>
      <c r="S33" s="58">
        <v>14.415999999999999</v>
      </c>
      <c r="T33" s="58">
        <v>2.2760000000000002</v>
      </c>
      <c r="U33" s="58">
        <v>6.6879999999999967E-2</v>
      </c>
      <c r="V33" s="58">
        <v>1.9520000000000004</v>
      </c>
      <c r="W33" s="58">
        <v>131.04000000000011</v>
      </c>
      <c r="X33" s="58">
        <v>1.1208</v>
      </c>
      <c r="Y33" s="58">
        <v>102.83999999999999</v>
      </c>
      <c r="Z33" s="58">
        <v>3.9399999999999986</v>
      </c>
      <c r="AA33" s="58">
        <v>1.0319999999999996</v>
      </c>
      <c r="AB33" s="52">
        <v>8</v>
      </c>
      <c r="AC33" s="59">
        <v>100</v>
      </c>
    </row>
    <row r="34" spans="1:29" ht="16.5" customHeight="1" x14ac:dyDescent="0.3">
      <c r="A34" s="52" t="b">
        <v>1</v>
      </c>
      <c r="B34" s="53" t="s">
        <v>142</v>
      </c>
      <c r="C34" s="52">
        <v>100100001</v>
      </c>
      <c r="D34" s="52">
        <v>1</v>
      </c>
      <c r="E34" s="52">
        <v>29</v>
      </c>
      <c r="F34" s="52">
        <v>100100001</v>
      </c>
      <c r="G34" s="52">
        <v>0.5</v>
      </c>
      <c r="H34" s="54">
        <v>16829</v>
      </c>
      <c r="I34" s="54">
        <v>10000</v>
      </c>
      <c r="J34" s="55">
        <v>1000</v>
      </c>
      <c r="K34" s="55">
        <v>5</v>
      </c>
      <c r="L34" s="55">
        <v>12</v>
      </c>
      <c r="M34" s="56">
        <v>100.58520000000001</v>
      </c>
      <c r="N34" s="57">
        <v>138.41599999999994</v>
      </c>
      <c r="O34" s="58">
        <v>149.53191489361703</v>
      </c>
      <c r="P34" s="58">
        <v>112.44800000000001</v>
      </c>
      <c r="Q34" s="58">
        <v>154.61600000000001</v>
      </c>
      <c r="R34" s="58">
        <v>1</v>
      </c>
      <c r="S34" s="58">
        <v>14.427999999999999</v>
      </c>
      <c r="T34" s="58">
        <v>2.278</v>
      </c>
      <c r="U34" s="58">
        <v>6.8639999999999951E-2</v>
      </c>
      <c r="V34" s="58">
        <v>2.0160000000000005</v>
      </c>
      <c r="W34" s="58">
        <v>134.82000000000008</v>
      </c>
      <c r="X34" s="58">
        <v>1.1214000000000002</v>
      </c>
      <c r="Y34" s="58">
        <v>102.92</v>
      </c>
      <c r="Z34" s="58">
        <v>3.9699999999999984</v>
      </c>
      <c r="AA34" s="58">
        <v>1.0559999999999996</v>
      </c>
      <c r="AB34" s="52">
        <v>8</v>
      </c>
      <c r="AC34" s="59">
        <v>100</v>
      </c>
    </row>
    <row r="35" spans="1:29" ht="16.5" customHeight="1" x14ac:dyDescent="0.3">
      <c r="A35" s="52" t="b">
        <v>1</v>
      </c>
      <c r="B35" s="53" t="s">
        <v>143</v>
      </c>
      <c r="C35" s="52">
        <v>100100001</v>
      </c>
      <c r="D35" s="52">
        <v>1</v>
      </c>
      <c r="E35" s="52">
        <v>30</v>
      </c>
      <c r="F35" s="52">
        <v>100100001</v>
      </c>
      <c r="G35" s="52">
        <v>0.5</v>
      </c>
      <c r="H35" s="54">
        <v>17854</v>
      </c>
      <c r="I35" s="54">
        <v>10000</v>
      </c>
      <c r="J35" s="55">
        <v>1000</v>
      </c>
      <c r="K35" s="55">
        <v>5</v>
      </c>
      <c r="L35" s="55">
        <v>12</v>
      </c>
      <c r="M35" s="56">
        <v>102.96000000000004</v>
      </c>
      <c r="N35" s="57">
        <v>139.99999999999991</v>
      </c>
      <c r="O35" s="58">
        <v>151.31685393258428</v>
      </c>
      <c r="P35" s="58">
        <v>113.408</v>
      </c>
      <c r="Q35" s="58">
        <v>155.93600000000001</v>
      </c>
      <c r="R35" s="58">
        <v>1</v>
      </c>
      <c r="S35" s="58">
        <v>14.44</v>
      </c>
      <c r="T35" s="58">
        <v>2.2800000000000002</v>
      </c>
      <c r="U35" s="58">
        <v>7.0399999999999963E-2</v>
      </c>
      <c r="V35" s="58">
        <v>2.0800000000000005</v>
      </c>
      <c r="W35" s="58">
        <v>138.60000000000011</v>
      </c>
      <c r="X35" s="58">
        <v>1.1220000000000001</v>
      </c>
      <c r="Y35" s="58">
        <v>103</v>
      </c>
      <c r="Z35" s="58">
        <v>3.9999999999999982</v>
      </c>
      <c r="AA35" s="58">
        <v>1.0799999999999996</v>
      </c>
      <c r="AB35" s="52">
        <v>8</v>
      </c>
      <c r="AC35" s="59">
        <v>100</v>
      </c>
    </row>
    <row r="36" spans="1:29" ht="16.5" customHeight="1" x14ac:dyDescent="0.3">
      <c r="A36" s="52" t="b">
        <v>1</v>
      </c>
      <c r="B36" s="53" t="s">
        <v>144</v>
      </c>
      <c r="C36" s="52">
        <v>100100001</v>
      </c>
      <c r="D36" s="52">
        <v>1</v>
      </c>
      <c r="E36" s="52">
        <v>31</v>
      </c>
      <c r="F36" s="52">
        <v>100100001</v>
      </c>
      <c r="G36" s="52">
        <v>0.5</v>
      </c>
      <c r="H36" s="54">
        <v>18910</v>
      </c>
      <c r="I36" s="54">
        <v>10000</v>
      </c>
      <c r="J36" s="55">
        <v>1000</v>
      </c>
      <c r="K36" s="55">
        <v>5</v>
      </c>
      <c r="L36" s="55">
        <v>12</v>
      </c>
      <c r="M36" s="56">
        <v>105.36120000000003</v>
      </c>
      <c r="N36" s="57">
        <v>141.6159999999999</v>
      </c>
      <c r="O36" s="58">
        <v>153.11386696730557</v>
      </c>
      <c r="P36" s="58">
        <v>114.36799999999999</v>
      </c>
      <c r="Q36" s="58">
        <v>157.256</v>
      </c>
      <c r="R36" s="58">
        <v>1</v>
      </c>
      <c r="S36" s="58">
        <v>14.452</v>
      </c>
      <c r="T36" s="58">
        <v>2.282</v>
      </c>
      <c r="U36" s="58">
        <v>7.215999999999996E-2</v>
      </c>
      <c r="V36" s="58">
        <v>2.1440000000000006</v>
      </c>
      <c r="W36" s="58">
        <v>142.38000000000011</v>
      </c>
      <c r="X36" s="58">
        <v>1.1225999999999998</v>
      </c>
      <c r="Y36" s="58">
        <v>103.08</v>
      </c>
      <c r="Z36" s="58">
        <v>4.0299999999999985</v>
      </c>
      <c r="AA36" s="58">
        <v>1.1039999999999994</v>
      </c>
      <c r="AB36" s="52">
        <v>8</v>
      </c>
      <c r="AC36" s="59">
        <v>100</v>
      </c>
    </row>
    <row r="37" spans="1:29" ht="16.5" customHeight="1" x14ac:dyDescent="0.3">
      <c r="A37" s="52" t="b">
        <v>1</v>
      </c>
      <c r="B37" s="53" t="s">
        <v>145</v>
      </c>
      <c r="C37" s="52">
        <v>100100001</v>
      </c>
      <c r="D37" s="52">
        <v>1</v>
      </c>
      <c r="E37" s="52">
        <v>32</v>
      </c>
      <c r="F37" s="52">
        <v>100100001</v>
      </c>
      <c r="G37" s="52">
        <v>0.5</v>
      </c>
      <c r="H37" s="54">
        <v>19999</v>
      </c>
      <c r="I37" s="54">
        <v>10000</v>
      </c>
      <c r="J37" s="55">
        <v>1000</v>
      </c>
      <c r="K37" s="55">
        <v>5</v>
      </c>
      <c r="L37" s="55">
        <v>12</v>
      </c>
      <c r="M37" s="56">
        <v>107.78880000000002</v>
      </c>
      <c r="N37" s="57">
        <v>143.2639999999999</v>
      </c>
      <c r="O37" s="58">
        <v>154.92307692307696</v>
      </c>
      <c r="P37" s="58">
        <v>115.328</v>
      </c>
      <c r="Q37" s="58">
        <v>158.57600000000002</v>
      </c>
      <c r="R37" s="58">
        <v>1</v>
      </c>
      <c r="S37" s="58">
        <v>14.464</v>
      </c>
      <c r="T37" s="58">
        <v>2.2840000000000003</v>
      </c>
      <c r="U37" s="58">
        <v>7.3919999999999958E-2</v>
      </c>
      <c r="V37" s="58">
        <v>2.2080000000000006</v>
      </c>
      <c r="W37" s="58">
        <v>146.16000000000011</v>
      </c>
      <c r="X37" s="58">
        <v>1.1232</v>
      </c>
      <c r="Y37" s="58">
        <v>103.16000000000001</v>
      </c>
      <c r="Z37" s="58">
        <v>4.0599999999999978</v>
      </c>
      <c r="AA37" s="58">
        <v>1.1279999999999994</v>
      </c>
      <c r="AB37" s="52">
        <v>8</v>
      </c>
      <c r="AC37" s="59">
        <v>100</v>
      </c>
    </row>
    <row r="38" spans="1:29" ht="16.5" customHeight="1" x14ac:dyDescent="0.3">
      <c r="A38" s="52" t="b">
        <v>1</v>
      </c>
      <c r="B38" s="53" t="s">
        <v>146</v>
      </c>
      <c r="C38" s="52">
        <v>100100001</v>
      </c>
      <c r="D38" s="52">
        <v>1</v>
      </c>
      <c r="E38" s="52">
        <v>33</v>
      </c>
      <c r="F38" s="52">
        <v>100100001</v>
      </c>
      <c r="G38" s="52">
        <v>0.5</v>
      </c>
      <c r="H38" s="54">
        <v>21119</v>
      </c>
      <c r="I38" s="54">
        <v>10000</v>
      </c>
      <c r="J38" s="55">
        <v>1000</v>
      </c>
      <c r="K38" s="55">
        <v>5</v>
      </c>
      <c r="L38" s="55">
        <v>12</v>
      </c>
      <c r="M38" s="56">
        <v>110.24280000000003</v>
      </c>
      <c r="N38" s="57">
        <v>144.9439999999999</v>
      </c>
      <c r="O38" s="58">
        <v>156.74460839954597</v>
      </c>
      <c r="P38" s="58">
        <v>116.288</v>
      </c>
      <c r="Q38" s="58">
        <v>159.89599999999999</v>
      </c>
      <c r="R38" s="58">
        <v>1</v>
      </c>
      <c r="S38" s="58">
        <v>14.476000000000001</v>
      </c>
      <c r="T38" s="58">
        <v>2.286</v>
      </c>
      <c r="U38" s="58">
        <v>7.5679999999999956E-2</v>
      </c>
      <c r="V38" s="58">
        <v>2.2720000000000007</v>
      </c>
      <c r="W38" s="58">
        <v>149.94000000000014</v>
      </c>
      <c r="X38" s="58">
        <v>1.1237999999999999</v>
      </c>
      <c r="Y38" s="58">
        <v>103.24000000000001</v>
      </c>
      <c r="Z38" s="58">
        <v>4.0899999999999981</v>
      </c>
      <c r="AA38" s="58">
        <v>1.1519999999999992</v>
      </c>
      <c r="AB38" s="52">
        <v>8</v>
      </c>
      <c r="AC38" s="59">
        <v>100</v>
      </c>
    </row>
    <row r="39" spans="1:29" ht="16.5" customHeight="1" x14ac:dyDescent="0.3">
      <c r="A39" s="52" t="b">
        <v>1</v>
      </c>
      <c r="B39" s="53" t="s">
        <v>147</v>
      </c>
      <c r="C39" s="52">
        <v>100100001</v>
      </c>
      <c r="D39" s="52">
        <v>1</v>
      </c>
      <c r="E39" s="52">
        <v>34</v>
      </c>
      <c r="F39" s="52">
        <v>100100001</v>
      </c>
      <c r="G39" s="52">
        <v>0.5</v>
      </c>
      <c r="H39" s="54">
        <v>22272</v>
      </c>
      <c r="I39" s="54">
        <v>10000</v>
      </c>
      <c r="J39" s="55">
        <v>1000</v>
      </c>
      <c r="K39" s="55">
        <v>5</v>
      </c>
      <c r="L39" s="55">
        <v>12</v>
      </c>
      <c r="M39" s="56">
        <v>112.72320000000005</v>
      </c>
      <c r="N39" s="57">
        <v>146.65599999999989</v>
      </c>
      <c r="O39" s="58">
        <v>158.57858769931664</v>
      </c>
      <c r="P39" s="58">
        <v>117.248</v>
      </c>
      <c r="Q39" s="58">
        <v>161.21600000000001</v>
      </c>
      <c r="R39" s="58">
        <v>1</v>
      </c>
      <c r="S39" s="58">
        <v>14.488</v>
      </c>
      <c r="T39" s="58">
        <v>2.2880000000000003</v>
      </c>
      <c r="U39" s="58">
        <v>7.7439999999999939E-2</v>
      </c>
      <c r="V39" s="58">
        <v>2.3360000000000007</v>
      </c>
      <c r="W39" s="58">
        <v>153.72000000000014</v>
      </c>
      <c r="X39" s="58">
        <v>1.1244000000000001</v>
      </c>
      <c r="Y39" s="58">
        <v>103.32000000000001</v>
      </c>
      <c r="Z39" s="58">
        <v>4.1199999999999974</v>
      </c>
      <c r="AA39" s="58">
        <v>1.1759999999999993</v>
      </c>
      <c r="AB39" s="52">
        <v>8</v>
      </c>
      <c r="AC39" s="59">
        <v>100</v>
      </c>
    </row>
    <row r="40" spans="1:29" ht="16.5" customHeight="1" x14ac:dyDescent="0.3">
      <c r="A40" s="52" t="b">
        <v>1</v>
      </c>
      <c r="B40" s="53" t="s">
        <v>148</v>
      </c>
      <c r="C40" s="52">
        <v>100100001</v>
      </c>
      <c r="D40" s="52">
        <v>1</v>
      </c>
      <c r="E40" s="52">
        <v>35</v>
      </c>
      <c r="F40" s="52">
        <v>100100001</v>
      </c>
      <c r="G40" s="52">
        <v>0.5</v>
      </c>
      <c r="H40" s="54">
        <v>23457</v>
      </c>
      <c r="I40" s="54">
        <v>10000</v>
      </c>
      <c r="J40" s="55">
        <v>1000</v>
      </c>
      <c r="K40" s="55">
        <v>5</v>
      </c>
      <c r="L40" s="55">
        <v>12</v>
      </c>
      <c r="M40" s="56">
        <v>115.23000000000003</v>
      </c>
      <c r="N40" s="57">
        <v>148.39999999999986</v>
      </c>
      <c r="O40" s="58">
        <v>160.4251428571429</v>
      </c>
      <c r="P40" s="58">
        <v>118.208</v>
      </c>
      <c r="Q40" s="58">
        <v>162.536</v>
      </c>
      <c r="R40" s="58">
        <v>1</v>
      </c>
      <c r="S40" s="58">
        <v>14.5</v>
      </c>
      <c r="T40" s="58">
        <v>2.29</v>
      </c>
      <c r="U40" s="58">
        <v>7.9199999999999937E-2</v>
      </c>
      <c r="V40" s="58">
        <v>2.4000000000000008</v>
      </c>
      <c r="W40" s="58">
        <v>157.50000000000017</v>
      </c>
      <c r="X40" s="58">
        <v>1.125</v>
      </c>
      <c r="Y40" s="58">
        <v>103.4</v>
      </c>
      <c r="Z40" s="58">
        <v>4.1499999999999977</v>
      </c>
      <c r="AA40" s="58">
        <v>1.1999999999999991</v>
      </c>
      <c r="AB40" s="52">
        <v>8</v>
      </c>
      <c r="AC40" s="59">
        <v>100</v>
      </c>
    </row>
    <row r="41" spans="1:29" ht="16.5" customHeight="1" x14ac:dyDescent="0.3">
      <c r="A41" s="52" t="b">
        <v>1</v>
      </c>
      <c r="B41" s="53" t="s">
        <v>149</v>
      </c>
      <c r="C41" s="52">
        <v>100100001</v>
      </c>
      <c r="D41" s="52">
        <v>1</v>
      </c>
      <c r="E41" s="52">
        <v>36</v>
      </c>
      <c r="F41" s="52">
        <v>100100001</v>
      </c>
      <c r="G41" s="52">
        <v>0.5</v>
      </c>
      <c r="H41" s="54">
        <v>24674</v>
      </c>
      <c r="I41" s="54">
        <v>10000</v>
      </c>
      <c r="J41" s="55">
        <v>1000</v>
      </c>
      <c r="K41" s="55">
        <v>5</v>
      </c>
      <c r="L41" s="55">
        <v>12</v>
      </c>
      <c r="M41" s="56">
        <v>117.76320000000001</v>
      </c>
      <c r="N41" s="57">
        <v>150.17599999999987</v>
      </c>
      <c r="O41" s="58">
        <v>162.28440366972481</v>
      </c>
      <c r="P41" s="58">
        <v>119.16799999999999</v>
      </c>
      <c r="Q41" s="58">
        <v>163.85599999999999</v>
      </c>
      <c r="R41" s="58">
        <v>1</v>
      </c>
      <c r="S41" s="58">
        <v>14.512</v>
      </c>
      <c r="T41" s="58">
        <v>2.2920000000000003</v>
      </c>
      <c r="U41" s="58">
        <v>8.0959999999999935E-2</v>
      </c>
      <c r="V41" s="58">
        <v>2.4640000000000009</v>
      </c>
      <c r="W41" s="58">
        <v>161.28000000000014</v>
      </c>
      <c r="X41" s="58">
        <v>1.1255999999999999</v>
      </c>
      <c r="Y41" s="58">
        <v>103.47999999999999</v>
      </c>
      <c r="Z41" s="58">
        <v>4.1799999999999979</v>
      </c>
      <c r="AA41" s="58">
        <v>1.2239999999999989</v>
      </c>
      <c r="AB41" s="52">
        <v>8</v>
      </c>
      <c r="AC41" s="59">
        <v>100</v>
      </c>
    </row>
    <row r="42" spans="1:29" ht="16.5" customHeight="1" x14ac:dyDescent="0.3">
      <c r="A42" s="52" t="b">
        <v>1</v>
      </c>
      <c r="B42" s="53" t="s">
        <v>150</v>
      </c>
      <c r="C42" s="52">
        <v>100100001</v>
      </c>
      <c r="D42" s="52">
        <v>1</v>
      </c>
      <c r="E42" s="52">
        <v>37</v>
      </c>
      <c r="F42" s="52">
        <v>100100001</v>
      </c>
      <c r="G42" s="52">
        <v>0.5</v>
      </c>
      <c r="H42" s="54">
        <v>25923</v>
      </c>
      <c r="I42" s="54">
        <v>10000</v>
      </c>
      <c r="J42" s="55">
        <v>1000</v>
      </c>
      <c r="K42" s="55">
        <v>5</v>
      </c>
      <c r="L42" s="55">
        <v>12</v>
      </c>
      <c r="M42" s="56">
        <v>120.32280000000002</v>
      </c>
      <c r="N42" s="57">
        <v>151.98399999999987</v>
      </c>
      <c r="O42" s="58">
        <v>164.15650172612203</v>
      </c>
      <c r="P42" s="58">
        <v>120.128</v>
      </c>
      <c r="Q42" s="58">
        <v>165.17600000000002</v>
      </c>
      <c r="R42" s="58">
        <v>1</v>
      </c>
      <c r="S42" s="58">
        <v>14.524000000000001</v>
      </c>
      <c r="T42" s="58">
        <v>2.294</v>
      </c>
      <c r="U42" s="58">
        <v>8.2719999999999946E-2</v>
      </c>
      <c r="V42" s="58">
        <v>2.5280000000000009</v>
      </c>
      <c r="W42" s="58">
        <v>165.06000000000017</v>
      </c>
      <c r="X42" s="58">
        <v>1.1262000000000001</v>
      </c>
      <c r="Y42" s="58">
        <v>103.56000000000002</v>
      </c>
      <c r="Z42" s="58">
        <v>4.2099999999999973</v>
      </c>
      <c r="AA42" s="58">
        <v>1.2479999999999989</v>
      </c>
      <c r="AB42" s="52">
        <v>8</v>
      </c>
      <c r="AC42" s="59">
        <v>100</v>
      </c>
    </row>
    <row r="43" spans="1:29" ht="16.5" customHeight="1" x14ac:dyDescent="0.3">
      <c r="A43" s="52" t="b">
        <v>1</v>
      </c>
      <c r="B43" s="53" t="s">
        <v>151</v>
      </c>
      <c r="C43" s="52">
        <v>100100001</v>
      </c>
      <c r="D43" s="52">
        <v>1</v>
      </c>
      <c r="E43" s="52">
        <v>38</v>
      </c>
      <c r="F43" s="52">
        <v>100100001</v>
      </c>
      <c r="G43" s="52">
        <v>0.5</v>
      </c>
      <c r="H43" s="54">
        <v>27205</v>
      </c>
      <c r="I43" s="54">
        <v>10000</v>
      </c>
      <c r="J43" s="55">
        <v>1000</v>
      </c>
      <c r="K43" s="55">
        <v>5</v>
      </c>
      <c r="L43" s="55">
        <v>12</v>
      </c>
      <c r="M43" s="56">
        <v>122.90880000000006</v>
      </c>
      <c r="N43" s="57">
        <v>153.82399999999984</v>
      </c>
      <c r="O43" s="58">
        <v>166.04157043879911</v>
      </c>
      <c r="P43" s="58">
        <v>121.08799999999999</v>
      </c>
      <c r="Q43" s="58">
        <v>166.49600000000001</v>
      </c>
      <c r="R43" s="58">
        <v>1</v>
      </c>
      <c r="S43" s="58">
        <v>14.536000000000001</v>
      </c>
      <c r="T43" s="58">
        <v>2.2960000000000003</v>
      </c>
      <c r="U43" s="58">
        <v>8.447999999999993E-2</v>
      </c>
      <c r="V43" s="58">
        <v>2.592000000000001</v>
      </c>
      <c r="W43" s="58">
        <v>168.84000000000017</v>
      </c>
      <c r="X43" s="58">
        <v>1.1268</v>
      </c>
      <c r="Y43" s="58">
        <v>103.63999999999999</v>
      </c>
      <c r="Z43" s="58">
        <v>4.2399999999999975</v>
      </c>
      <c r="AA43" s="58">
        <v>1.2719999999999989</v>
      </c>
      <c r="AB43" s="52">
        <v>8</v>
      </c>
      <c r="AC43" s="59">
        <v>100</v>
      </c>
    </row>
    <row r="44" spans="1:29" ht="16.5" customHeight="1" x14ac:dyDescent="0.3">
      <c r="A44" s="52" t="b">
        <v>1</v>
      </c>
      <c r="B44" s="53" t="s">
        <v>152</v>
      </c>
      <c r="C44" s="52">
        <v>100100001</v>
      </c>
      <c r="D44" s="52">
        <v>1</v>
      </c>
      <c r="E44" s="52">
        <v>39</v>
      </c>
      <c r="F44" s="52">
        <v>100100001</v>
      </c>
      <c r="G44" s="52">
        <v>0.5</v>
      </c>
      <c r="H44" s="54">
        <v>28518</v>
      </c>
      <c r="I44" s="54">
        <v>10000</v>
      </c>
      <c r="J44" s="55">
        <v>1000</v>
      </c>
      <c r="K44" s="55">
        <v>5</v>
      </c>
      <c r="L44" s="55">
        <v>12</v>
      </c>
      <c r="M44" s="56">
        <v>125.52120000000002</v>
      </c>
      <c r="N44" s="57">
        <v>155.69599999999986</v>
      </c>
      <c r="O44" s="58">
        <v>167.93974507531871</v>
      </c>
      <c r="P44" s="58">
        <v>122.048</v>
      </c>
      <c r="Q44" s="58">
        <v>167.816</v>
      </c>
      <c r="R44" s="58">
        <v>1</v>
      </c>
      <c r="S44" s="58">
        <v>14.548</v>
      </c>
      <c r="T44" s="58">
        <v>2.298</v>
      </c>
      <c r="U44" s="58">
        <v>8.6239999999999928E-2</v>
      </c>
      <c r="V44" s="58">
        <v>2.6560000000000006</v>
      </c>
      <c r="W44" s="58">
        <v>172.62000000000018</v>
      </c>
      <c r="X44" s="58">
        <v>1.1274000000000002</v>
      </c>
      <c r="Y44" s="58">
        <v>103.72</v>
      </c>
      <c r="Z44" s="58">
        <v>4.2699999999999978</v>
      </c>
      <c r="AA44" s="58">
        <v>1.2959999999999989</v>
      </c>
      <c r="AB44" s="52">
        <v>8</v>
      </c>
      <c r="AC44" s="59">
        <v>100</v>
      </c>
    </row>
    <row r="45" spans="1:29" ht="16.5" customHeight="1" x14ac:dyDescent="0.3">
      <c r="A45" s="52" t="b">
        <v>1</v>
      </c>
      <c r="B45" s="53" t="s">
        <v>153</v>
      </c>
      <c r="C45" s="52">
        <v>100100001</v>
      </c>
      <c r="D45" s="52">
        <v>1</v>
      </c>
      <c r="E45" s="52">
        <v>40</v>
      </c>
      <c r="F45" s="52">
        <v>100100001</v>
      </c>
      <c r="G45" s="52">
        <v>0.5</v>
      </c>
      <c r="H45" s="54">
        <v>29864</v>
      </c>
      <c r="I45" s="54">
        <v>10000</v>
      </c>
      <c r="J45" s="55">
        <v>1000</v>
      </c>
      <c r="K45" s="55">
        <v>5</v>
      </c>
      <c r="L45" s="55">
        <v>12</v>
      </c>
      <c r="M45" s="56">
        <v>128.16000000000003</v>
      </c>
      <c r="N45" s="57">
        <v>157.59999999999985</v>
      </c>
      <c r="O45" s="58">
        <v>169.85116279069769</v>
      </c>
      <c r="P45" s="58">
        <v>123.008</v>
      </c>
      <c r="Q45" s="58">
        <v>169.136</v>
      </c>
      <c r="R45" s="58">
        <v>1</v>
      </c>
      <c r="S45" s="58">
        <v>14.56</v>
      </c>
      <c r="T45" s="58">
        <v>2.3000000000000003</v>
      </c>
      <c r="U45" s="58">
        <v>8.7999999999999926E-2</v>
      </c>
      <c r="V45" s="58">
        <v>2.7200000000000006</v>
      </c>
      <c r="W45" s="58">
        <v>176.4000000000002</v>
      </c>
      <c r="X45" s="58">
        <v>1.1279999999999999</v>
      </c>
      <c r="Y45" s="58">
        <v>103.8</v>
      </c>
      <c r="Z45" s="58">
        <v>4.2999999999999972</v>
      </c>
      <c r="AA45" s="58">
        <v>1.3199999999999987</v>
      </c>
      <c r="AB45" s="52">
        <v>8</v>
      </c>
      <c r="AC45" s="59">
        <v>100</v>
      </c>
    </row>
    <row r="46" spans="1:29" ht="16.5" customHeight="1" x14ac:dyDescent="0.3">
      <c r="A46" s="52" t="b">
        <v>1</v>
      </c>
      <c r="B46" s="53" t="s">
        <v>154</v>
      </c>
      <c r="C46" s="52">
        <v>100100001</v>
      </c>
      <c r="D46" s="52">
        <v>1</v>
      </c>
      <c r="E46" s="52">
        <v>41</v>
      </c>
      <c r="F46" s="52">
        <v>100100001</v>
      </c>
      <c r="G46" s="52">
        <v>0.5</v>
      </c>
      <c r="H46" s="54">
        <v>31241</v>
      </c>
      <c r="I46" s="54">
        <v>10000</v>
      </c>
      <c r="J46" s="55">
        <v>1000</v>
      </c>
      <c r="K46" s="55">
        <v>5</v>
      </c>
      <c r="L46" s="55">
        <v>12</v>
      </c>
      <c r="M46" s="56">
        <v>130.82520000000002</v>
      </c>
      <c r="N46" s="57">
        <v>159.53599999999983</v>
      </c>
      <c r="O46" s="58">
        <v>171.77596266044344</v>
      </c>
      <c r="P46" s="58">
        <v>123.96799999999999</v>
      </c>
      <c r="Q46" s="58">
        <v>170.45599999999999</v>
      </c>
      <c r="R46" s="58">
        <v>1</v>
      </c>
      <c r="S46" s="58">
        <v>14.572000000000001</v>
      </c>
      <c r="T46" s="58">
        <v>2.302</v>
      </c>
      <c r="U46" s="58">
        <v>8.9759999999999923E-2</v>
      </c>
      <c r="V46" s="58">
        <v>2.7840000000000003</v>
      </c>
      <c r="W46" s="58">
        <v>180.18000000000021</v>
      </c>
      <c r="X46" s="58">
        <v>1.1286</v>
      </c>
      <c r="Y46" s="58">
        <v>103.88000000000002</v>
      </c>
      <c r="Z46" s="58">
        <v>4.3299999999999974</v>
      </c>
      <c r="AA46" s="58">
        <v>1.3439999999999985</v>
      </c>
      <c r="AB46" s="52">
        <v>8</v>
      </c>
      <c r="AC46" s="59">
        <v>100</v>
      </c>
    </row>
    <row r="47" spans="1:29" ht="16.5" customHeight="1" x14ac:dyDescent="0.3">
      <c r="A47" s="52" t="b">
        <v>1</v>
      </c>
      <c r="B47" s="53" t="s">
        <v>155</v>
      </c>
      <c r="C47" s="52">
        <v>100100001</v>
      </c>
      <c r="D47" s="52">
        <v>1</v>
      </c>
      <c r="E47" s="52">
        <v>42</v>
      </c>
      <c r="F47" s="52">
        <v>100100001</v>
      </c>
      <c r="G47" s="52">
        <v>0.5</v>
      </c>
      <c r="H47" s="54">
        <v>32651</v>
      </c>
      <c r="I47" s="54">
        <v>10000</v>
      </c>
      <c r="J47" s="55">
        <v>1000</v>
      </c>
      <c r="K47" s="55">
        <v>5</v>
      </c>
      <c r="L47" s="55">
        <v>12</v>
      </c>
      <c r="M47" s="56">
        <v>133.51679999999999</v>
      </c>
      <c r="N47" s="57">
        <v>161.50399999999982</v>
      </c>
      <c r="O47" s="58">
        <v>173.71428571428575</v>
      </c>
      <c r="P47" s="58">
        <v>124.92799999999998</v>
      </c>
      <c r="Q47" s="58">
        <v>171.77599999999998</v>
      </c>
      <c r="R47" s="58">
        <v>1</v>
      </c>
      <c r="S47" s="58">
        <v>14.584000000000001</v>
      </c>
      <c r="T47" s="58">
        <v>2.3040000000000003</v>
      </c>
      <c r="U47" s="58">
        <v>9.1519999999999921E-2</v>
      </c>
      <c r="V47" s="58">
        <v>2.8480000000000003</v>
      </c>
      <c r="W47" s="58">
        <v>183.96000000000021</v>
      </c>
      <c r="X47" s="58">
        <v>1.1292</v>
      </c>
      <c r="Y47" s="58">
        <v>103.96000000000001</v>
      </c>
      <c r="Z47" s="58">
        <v>4.3599999999999968</v>
      </c>
      <c r="AA47" s="58">
        <v>1.3679999999999986</v>
      </c>
      <c r="AB47" s="52">
        <v>8</v>
      </c>
      <c r="AC47" s="59">
        <v>100</v>
      </c>
    </row>
    <row r="48" spans="1:29" ht="16.5" customHeight="1" x14ac:dyDescent="0.3">
      <c r="A48" s="52" t="b">
        <v>1</v>
      </c>
      <c r="B48" s="53" t="s">
        <v>156</v>
      </c>
      <c r="C48" s="52">
        <v>100100001</v>
      </c>
      <c r="D48" s="52">
        <v>1</v>
      </c>
      <c r="E48" s="52">
        <v>43</v>
      </c>
      <c r="F48" s="52">
        <v>100100001</v>
      </c>
      <c r="G48" s="52">
        <v>0.5</v>
      </c>
      <c r="H48" s="54">
        <v>34093</v>
      </c>
      <c r="I48" s="54">
        <v>10000</v>
      </c>
      <c r="J48" s="55">
        <v>1000</v>
      </c>
      <c r="K48" s="55">
        <v>5</v>
      </c>
      <c r="L48" s="55">
        <v>12</v>
      </c>
      <c r="M48" s="56">
        <v>136.23480000000001</v>
      </c>
      <c r="N48" s="57">
        <v>163.50399999999979</v>
      </c>
      <c r="O48" s="58">
        <v>175.66627497062285</v>
      </c>
      <c r="P48" s="58">
        <v>125.88799999999999</v>
      </c>
      <c r="Q48" s="58">
        <v>173.096</v>
      </c>
      <c r="R48" s="58">
        <v>1</v>
      </c>
      <c r="S48" s="58">
        <v>14.596000000000002</v>
      </c>
      <c r="T48" s="58">
        <v>2.306</v>
      </c>
      <c r="U48" s="58">
        <v>9.3279999999999919E-2</v>
      </c>
      <c r="V48" s="58">
        <v>2.9119999999999999</v>
      </c>
      <c r="W48" s="58">
        <v>187.74000000000024</v>
      </c>
      <c r="X48" s="58">
        <v>1.1297999999999999</v>
      </c>
      <c r="Y48" s="58">
        <v>104.03999999999999</v>
      </c>
      <c r="Z48" s="58">
        <v>4.389999999999997</v>
      </c>
      <c r="AA48" s="58">
        <v>1.3919999999999983</v>
      </c>
      <c r="AB48" s="52">
        <v>8</v>
      </c>
      <c r="AC48" s="59">
        <v>100</v>
      </c>
    </row>
    <row r="49" spans="1:29" ht="16.5" customHeight="1" x14ac:dyDescent="0.3">
      <c r="A49" s="52" t="b">
        <v>1</v>
      </c>
      <c r="B49" s="53" t="s">
        <v>157</v>
      </c>
      <c r="C49" s="52">
        <v>100100001</v>
      </c>
      <c r="D49" s="52">
        <v>1</v>
      </c>
      <c r="E49" s="52">
        <v>44</v>
      </c>
      <c r="F49" s="52">
        <v>100100001</v>
      </c>
      <c r="G49" s="52">
        <v>0.5</v>
      </c>
      <c r="H49" s="54">
        <v>35567</v>
      </c>
      <c r="I49" s="54">
        <v>10000</v>
      </c>
      <c r="J49" s="55">
        <v>1000</v>
      </c>
      <c r="K49" s="55">
        <v>5</v>
      </c>
      <c r="L49" s="55">
        <v>12</v>
      </c>
      <c r="M49" s="56">
        <v>138.97919999999999</v>
      </c>
      <c r="N49" s="57">
        <v>165.53599999999977</v>
      </c>
      <c r="O49" s="58">
        <v>177.63207547169816</v>
      </c>
      <c r="P49" s="58">
        <v>126.84800000000001</v>
      </c>
      <c r="Q49" s="58">
        <v>174.41600000000003</v>
      </c>
      <c r="R49" s="58">
        <v>1</v>
      </c>
      <c r="S49" s="58">
        <v>14.608000000000002</v>
      </c>
      <c r="T49" s="58">
        <v>2.3080000000000003</v>
      </c>
      <c r="U49" s="58">
        <v>9.5039999999999916E-2</v>
      </c>
      <c r="V49" s="58">
        <v>2.9759999999999995</v>
      </c>
      <c r="W49" s="58">
        <v>191.52000000000021</v>
      </c>
      <c r="X49" s="58">
        <v>1.1304000000000001</v>
      </c>
      <c r="Y49" s="58">
        <v>104.12</v>
      </c>
      <c r="Z49" s="58">
        <v>4.4199999999999964</v>
      </c>
      <c r="AA49" s="58">
        <v>1.4159999999999984</v>
      </c>
      <c r="AB49" s="52">
        <v>8</v>
      </c>
      <c r="AC49" s="59">
        <v>100</v>
      </c>
    </row>
    <row r="50" spans="1:29" ht="16.5" customHeight="1" x14ac:dyDescent="0.3">
      <c r="A50" s="52" t="b">
        <v>1</v>
      </c>
      <c r="B50" s="53" t="s">
        <v>158</v>
      </c>
      <c r="C50" s="52">
        <v>100100001</v>
      </c>
      <c r="D50" s="52">
        <v>1</v>
      </c>
      <c r="E50" s="52">
        <v>45</v>
      </c>
      <c r="F50" s="52">
        <v>100100001</v>
      </c>
      <c r="G50" s="52">
        <v>0.5</v>
      </c>
      <c r="H50" s="54">
        <v>37073</v>
      </c>
      <c r="I50" s="54">
        <v>10000</v>
      </c>
      <c r="J50" s="55">
        <v>1000</v>
      </c>
      <c r="K50" s="55">
        <v>5</v>
      </c>
      <c r="L50" s="55">
        <v>12</v>
      </c>
      <c r="M50" s="56">
        <v>141.74999999999997</v>
      </c>
      <c r="N50" s="57">
        <v>167.5999999999998</v>
      </c>
      <c r="O50" s="58">
        <v>179.61183431952665</v>
      </c>
      <c r="P50" s="58">
        <v>127.80799999999999</v>
      </c>
      <c r="Q50" s="58">
        <v>175.73599999999999</v>
      </c>
      <c r="R50" s="58">
        <v>1</v>
      </c>
      <c r="S50" s="58">
        <v>14.62</v>
      </c>
      <c r="T50" s="58">
        <v>2.31</v>
      </c>
      <c r="U50" s="58">
        <v>9.6799999999999928E-2</v>
      </c>
      <c r="V50" s="58">
        <v>3.0399999999999996</v>
      </c>
      <c r="W50" s="58">
        <v>195.30000000000021</v>
      </c>
      <c r="X50" s="58">
        <v>1.131</v>
      </c>
      <c r="Y50" s="58">
        <v>104.2</v>
      </c>
      <c r="Z50" s="58">
        <v>4.4499999999999966</v>
      </c>
      <c r="AA50" s="58">
        <v>1.4399999999999982</v>
      </c>
      <c r="AB50" s="52">
        <v>8</v>
      </c>
      <c r="AC50" s="59">
        <v>100</v>
      </c>
    </row>
    <row r="51" spans="1:29" ht="16.5" customHeight="1" x14ac:dyDescent="0.3">
      <c r="A51" s="52" t="b">
        <v>1</v>
      </c>
      <c r="B51" s="53" t="s">
        <v>159</v>
      </c>
      <c r="C51" s="52">
        <v>100100001</v>
      </c>
      <c r="D51" s="52">
        <v>1</v>
      </c>
      <c r="E51" s="52">
        <v>46</v>
      </c>
      <c r="F51" s="52">
        <v>100100001</v>
      </c>
      <c r="G51" s="52">
        <v>0.5</v>
      </c>
      <c r="H51" s="54">
        <v>38611</v>
      </c>
      <c r="I51" s="54">
        <v>10000</v>
      </c>
      <c r="J51" s="55">
        <v>1000</v>
      </c>
      <c r="K51" s="55">
        <v>5</v>
      </c>
      <c r="L51" s="55">
        <v>12</v>
      </c>
      <c r="M51" s="56">
        <v>144.5472</v>
      </c>
      <c r="N51" s="57">
        <v>169.69599999999977</v>
      </c>
      <c r="O51" s="58">
        <v>181.60570071258914</v>
      </c>
      <c r="P51" s="58">
        <v>128.768</v>
      </c>
      <c r="Q51" s="58">
        <v>177.05600000000001</v>
      </c>
      <c r="R51" s="58">
        <v>1</v>
      </c>
      <c r="S51" s="58">
        <v>14.632</v>
      </c>
      <c r="T51" s="58">
        <v>2.3120000000000003</v>
      </c>
      <c r="U51" s="58">
        <v>9.8559999999999912E-2</v>
      </c>
      <c r="V51" s="58">
        <v>3.1039999999999992</v>
      </c>
      <c r="W51" s="58">
        <v>199.08000000000024</v>
      </c>
      <c r="X51" s="58">
        <v>1.1316000000000002</v>
      </c>
      <c r="Y51" s="58">
        <v>104.28000000000002</v>
      </c>
      <c r="Z51" s="58">
        <v>4.4799999999999969</v>
      </c>
      <c r="AA51" s="58">
        <v>1.4639999999999982</v>
      </c>
      <c r="AB51" s="52">
        <v>8</v>
      </c>
      <c r="AC51" s="59">
        <v>100</v>
      </c>
    </row>
    <row r="52" spans="1:29" ht="16.5" customHeight="1" x14ac:dyDescent="0.3">
      <c r="A52" s="52" t="b">
        <v>1</v>
      </c>
      <c r="B52" s="53" t="s">
        <v>160</v>
      </c>
      <c r="C52" s="52">
        <v>100100001</v>
      </c>
      <c r="D52" s="52">
        <v>1</v>
      </c>
      <c r="E52" s="52">
        <v>47</v>
      </c>
      <c r="F52" s="52">
        <v>100100001</v>
      </c>
      <c r="G52" s="52">
        <v>0.5</v>
      </c>
      <c r="H52" s="54">
        <v>40182</v>
      </c>
      <c r="I52" s="54">
        <v>10000</v>
      </c>
      <c r="J52" s="55">
        <v>1000</v>
      </c>
      <c r="K52" s="55">
        <v>5</v>
      </c>
      <c r="L52" s="55">
        <v>12</v>
      </c>
      <c r="M52" s="56">
        <v>147.37079999999997</v>
      </c>
      <c r="N52" s="57">
        <v>171.82399999999976</v>
      </c>
      <c r="O52" s="58">
        <v>183.61382598331355</v>
      </c>
      <c r="P52" s="58">
        <v>129.72800000000004</v>
      </c>
      <c r="Q52" s="58">
        <v>178.37600000000003</v>
      </c>
      <c r="R52" s="58">
        <v>1</v>
      </c>
      <c r="S52" s="58">
        <v>14.644</v>
      </c>
      <c r="T52" s="58">
        <v>2.3140000000000001</v>
      </c>
      <c r="U52" s="58">
        <v>0.10031999999999994</v>
      </c>
      <c r="V52" s="58">
        <v>3.1679999999999988</v>
      </c>
      <c r="W52" s="58">
        <v>202.86000000000027</v>
      </c>
      <c r="X52" s="58">
        <v>1.1322000000000001</v>
      </c>
      <c r="Y52" s="58">
        <v>104.36000000000001</v>
      </c>
      <c r="Z52" s="58">
        <v>4.5099999999999962</v>
      </c>
      <c r="AA52" s="58">
        <v>1.4879999999999982</v>
      </c>
      <c r="AB52" s="52">
        <v>8</v>
      </c>
      <c r="AC52" s="59">
        <v>100</v>
      </c>
    </row>
    <row r="53" spans="1:29" ht="16.5" customHeight="1" x14ac:dyDescent="0.3">
      <c r="A53" s="52" t="b">
        <v>1</v>
      </c>
      <c r="B53" s="53" t="s">
        <v>161</v>
      </c>
      <c r="C53" s="52">
        <v>100100001</v>
      </c>
      <c r="D53" s="52">
        <v>1</v>
      </c>
      <c r="E53" s="52">
        <v>48</v>
      </c>
      <c r="F53" s="52">
        <v>100100001</v>
      </c>
      <c r="G53" s="52">
        <v>0.5</v>
      </c>
      <c r="H53" s="54">
        <v>41784</v>
      </c>
      <c r="I53" s="54">
        <v>10000</v>
      </c>
      <c r="J53" s="55">
        <v>1000</v>
      </c>
      <c r="K53" s="55">
        <v>5</v>
      </c>
      <c r="L53" s="55">
        <v>12</v>
      </c>
      <c r="M53" s="56">
        <v>150.22079999999997</v>
      </c>
      <c r="N53" s="57">
        <v>173.98399999999975</v>
      </c>
      <c r="O53" s="58">
        <v>185.63636363636368</v>
      </c>
      <c r="P53" s="58">
        <v>130.68800000000002</v>
      </c>
      <c r="Q53" s="58">
        <v>179.69600000000003</v>
      </c>
      <c r="R53" s="58">
        <v>1</v>
      </c>
      <c r="S53" s="58">
        <v>14.656000000000001</v>
      </c>
      <c r="T53" s="58">
        <v>2.3160000000000003</v>
      </c>
      <c r="U53" s="58">
        <v>0.10207999999999992</v>
      </c>
      <c r="V53" s="58">
        <v>3.2319999999999989</v>
      </c>
      <c r="W53" s="58">
        <v>206.64000000000024</v>
      </c>
      <c r="X53" s="58">
        <v>1.1328</v>
      </c>
      <c r="Y53" s="58">
        <v>104.43999999999998</v>
      </c>
      <c r="Z53" s="58">
        <v>4.5399999999999965</v>
      </c>
      <c r="AA53" s="58">
        <v>1.511999999999998</v>
      </c>
      <c r="AB53" s="52">
        <v>8</v>
      </c>
      <c r="AC53" s="59">
        <v>100</v>
      </c>
    </row>
    <row r="54" spans="1:29" ht="16.5" customHeight="1" x14ac:dyDescent="0.3">
      <c r="A54" s="52" t="b">
        <v>1</v>
      </c>
      <c r="B54" s="53" t="s">
        <v>162</v>
      </c>
      <c r="C54" s="52">
        <v>100100001</v>
      </c>
      <c r="D54" s="52">
        <v>1</v>
      </c>
      <c r="E54" s="52">
        <v>49</v>
      </c>
      <c r="F54" s="52">
        <v>100100001</v>
      </c>
      <c r="G54" s="52">
        <v>0.5</v>
      </c>
      <c r="H54" s="54">
        <v>43419</v>
      </c>
      <c r="I54" s="54">
        <v>10000</v>
      </c>
      <c r="J54" s="55">
        <v>1000</v>
      </c>
      <c r="K54" s="55">
        <v>5</v>
      </c>
      <c r="L54" s="55">
        <v>12</v>
      </c>
      <c r="M54" s="56">
        <v>153.09719999999996</v>
      </c>
      <c r="N54" s="57">
        <v>176.17599999999973</v>
      </c>
      <c r="O54" s="58">
        <v>187.67346938775515</v>
      </c>
      <c r="P54" s="58">
        <v>131.648</v>
      </c>
      <c r="Q54" s="58">
        <v>181.01600000000002</v>
      </c>
      <c r="R54" s="58">
        <v>1</v>
      </c>
      <c r="S54" s="58">
        <v>14.668000000000001</v>
      </c>
      <c r="T54" s="58">
        <v>2.3180000000000001</v>
      </c>
      <c r="U54" s="58">
        <v>0.10383999999999993</v>
      </c>
      <c r="V54" s="58">
        <v>3.2959999999999985</v>
      </c>
      <c r="W54" s="58">
        <v>210.42000000000027</v>
      </c>
      <c r="X54" s="58">
        <v>1.1334000000000002</v>
      </c>
      <c r="Y54" s="58">
        <v>104.52000000000001</v>
      </c>
      <c r="Z54" s="58">
        <v>4.5699999999999967</v>
      </c>
      <c r="AA54" s="58">
        <v>1.5359999999999978</v>
      </c>
      <c r="AB54" s="52">
        <v>8</v>
      </c>
      <c r="AC54" s="59">
        <v>100</v>
      </c>
    </row>
    <row r="55" spans="1:29" ht="16.5" customHeight="1" x14ac:dyDescent="0.3">
      <c r="A55" s="52" t="b">
        <v>1</v>
      </c>
      <c r="B55" s="53" t="s">
        <v>163</v>
      </c>
      <c r="C55" s="52">
        <v>100100001</v>
      </c>
      <c r="D55" s="52">
        <v>1</v>
      </c>
      <c r="E55" s="52">
        <v>50</v>
      </c>
      <c r="F55" s="52">
        <v>100100001</v>
      </c>
      <c r="G55" s="52">
        <v>0.5</v>
      </c>
      <c r="H55" s="60">
        <v>45085</v>
      </c>
      <c r="I55" s="54">
        <v>10000</v>
      </c>
      <c r="J55" s="55">
        <v>1000</v>
      </c>
      <c r="K55" s="55">
        <v>5</v>
      </c>
      <c r="L55" s="55">
        <v>12</v>
      </c>
      <c r="M55" s="61">
        <v>155.99999999999997</v>
      </c>
      <c r="N55" s="62">
        <v>178.39999999999975</v>
      </c>
      <c r="O55" s="63">
        <v>189.72530120481937</v>
      </c>
      <c r="P55" s="63">
        <v>132.60800000000003</v>
      </c>
      <c r="Q55" s="63">
        <v>182.33600000000004</v>
      </c>
      <c r="R55" s="58">
        <v>1</v>
      </c>
      <c r="S55" s="63">
        <v>14.68</v>
      </c>
      <c r="T55" s="63">
        <v>2.3200000000000003</v>
      </c>
      <c r="U55" s="63">
        <v>0.10559999999999994</v>
      </c>
      <c r="V55" s="63">
        <v>3.3599999999999981</v>
      </c>
      <c r="W55" s="63">
        <v>214.2000000000003</v>
      </c>
      <c r="X55" s="63">
        <v>1.1339999999999999</v>
      </c>
      <c r="Y55" s="63">
        <v>104.6</v>
      </c>
      <c r="Z55" s="63">
        <v>4.5999999999999961</v>
      </c>
      <c r="AA55" s="63">
        <v>1.5599999999999978</v>
      </c>
      <c r="AB55" s="52">
        <v>8</v>
      </c>
      <c r="AC55" s="59">
        <v>100</v>
      </c>
    </row>
    <row r="56" spans="1:29" ht="16.5" customHeight="1" x14ac:dyDescent="0.3">
      <c r="A56" s="52" t="b">
        <v>1</v>
      </c>
      <c r="B56" s="53" t="s">
        <v>164</v>
      </c>
      <c r="C56" s="52">
        <v>100100002</v>
      </c>
      <c r="D56" s="52">
        <v>2</v>
      </c>
      <c r="E56" s="52">
        <v>1</v>
      </c>
      <c r="F56" s="52">
        <v>100100002</v>
      </c>
      <c r="G56" s="52">
        <v>0.5</v>
      </c>
      <c r="H56" s="60">
        <v>1101</v>
      </c>
      <c r="I56" s="54">
        <v>10000</v>
      </c>
      <c r="J56" s="55">
        <v>1000</v>
      </c>
      <c r="K56" s="55">
        <v>5</v>
      </c>
      <c r="L56" s="55">
        <v>12</v>
      </c>
      <c r="M56" s="61">
        <v>5.9160374999999998</v>
      </c>
      <c r="N56" s="62">
        <v>121.125</v>
      </c>
      <c r="O56" s="63">
        <v>35.633941997851778</v>
      </c>
      <c r="P56" s="63">
        <v>22.116800000000001</v>
      </c>
      <c r="Q56" s="63">
        <v>44.233600000000003</v>
      </c>
      <c r="R56" s="58">
        <v>1</v>
      </c>
      <c r="S56" s="63">
        <v>20.276</v>
      </c>
      <c r="T56" s="63">
        <v>3.1080000000000001</v>
      </c>
      <c r="U56" s="63">
        <v>2.4240000000000001E-2</v>
      </c>
      <c r="V56" s="63">
        <v>0.21600000000000003</v>
      </c>
      <c r="W56" s="63">
        <v>57.96</v>
      </c>
      <c r="X56" s="63">
        <v>1.0138</v>
      </c>
      <c r="Y56" s="63">
        <v>102.46</v>
      </c>
      <c r="Z56" s="63">
        <v>4.45</v>
      </c>
      <c r="AA56" s="63">
        <v>1.73</v>
      </c>
      <c r="AB56" s="52">
        <v>8</v>
      </c>
      <c r="AC56" s="59">
        <v>100</v>
      </c>
    </row>
    <row r="57" spans="1:29" ht="16.5" customHeight="1" x14ac:dyDescent="0.3">
      <c r="A57" s="52" t="b">
        <v>1</v>
      </c>
      <c r="B57" s="53" t="s">
        <v>165</v>
      </c>
      <c r="C57" s="52">
        <v>100100002</v>
      </c>
      <c r="D57" s="52">
        <v>2</v>
      </c>
      <c r="E57" s="52">
        <v>2</v>
      </c>
      <c r="F57" s="52">
        <v>100100002</v>
      </c>
      <c r="G57" s="52">
        <v>0.5</v>
      </c>
      <c r="H57" s="60">
        <v>1133</v>
      </c>
      <c r="I57" s="54">
        <v>10000</v>
      </c>
      <c r="J57" s="55">
        <v>1000</v>
      </c>
      <c r="K57" s="55">
        <v>5</v>
      </c>
      <c r="L57" s="55">
        <v>12</v>
      </c>
      <c r="M57" s="61">
        <v>6.0536500000000002</v>
      </c>
      <c r="N57" s="62">
        <v>124.5</v>
      </c>
      <c r="O57" s="63">
        <v>36.028478964401295</v>
      </c>
      <c r="P57" s="63">
        <v>22.265600000000003</v>
      </c>
      <c r="Q57" s="63">
        <v>44.531200000000005</v>
      </c>
      <c r="R57" s="58">
        <v>1</v>
      </c>
      <c r="S57" s="63">
        <v>20.292000000000002</v>
      </c>
      <c r="T57" s="63">
        <v>3.1160000000000001</v>
      </c>
      <c r="U57" s="63">
        <v>2.6080000000000002E-2</v>
      </c>
      <c r="V57" s="63">
        <v>0.23200000000000004</v>
      </c>
      <c r="W57" s="63">
        <v>61.320000000000007</v>
      </c>
      <c r="X57" s="63">
        <v>1.0145999999999999</v>
      </c>
      <c r="Y57" s="63">
        <v>102.62</v>
      </c>
      <c r="Z57" s="63">
        <v>4.5999999999999996</v>
      </c>
      <c r="AA57" s="63">
        <v>1.86</v>
      </c>
      <c r="AB57" s="52">
        <v>8</v>
      </c>
      <c r="AC57" s="59">
        <v>100</v>
      </c>
    </row>
    <row r="58" spans="1:29" ht="16.5" customHeight="1" x14ac:dyDescent="0.3">
      <c r="A58" s="52" t="b">
        <v>1</v>
      </c>
      <c r="B58" s="53" t="s">
        <v>166</v>
      </c>
      <c r="C58" s="52">
        <v>100100002</v>
      </c>
      <c r="D58" s="52">
        <v>2</v>
      </c>
      <c r="E58" s="52">
        <v>3</v>
      </c>
      <c r="F58" s="52">
        <v>100100002</v>
      </c>
      <c r="G58" s="52">
        <v>0.5</v>
      </c>
      <c r="H58" s="60">
        <v>1170</v>
      </c>
      <c r="I58" s="54">
        <v>10000</v>
      </c>
      <c r="J58" s="55">
        <v>1000</v>
      </c>
      <c r="K58" s="55">
        <v>5</v>
      </c>
      <c r="L58" s="55">
        <v>12</v>
      </c>
      <c r="M58" s="61">
        <v>6.1928375000000004</v>
      </c>
      <c r="N58" s="62">
        <v>128.125</v>
      </c>
      <c r="O58" s="63">
        <v>36.42643553629469</v>
      </c>
      <c r="P58" s="63">
        <v>22.414400000000001</v>
      </c>
      <c r="Q58" s="63">
        <v>44.828800000000001</v>
      </c>
      <c r="R58" s="58">
        <v>1</v>
      </c>
      <c r="S58" s="63">
        <v>20.308</v>
      </c>
      <c r="T58" s="63">
        <v>3.1240000000000001</v>
      </c>
      <c r="U58" s="63">
        <v>2.792E-2</v>
      </c>
      <c r="V58" s="63">
        <v>0.24800000000000005</v>
      </c>
      <c r="W58" s="63">
        <v>64.680000000000007</v>
      </c>
      <c r="X58" s="63">
        <v>1.0154000000000001</v>
      </c>
      <c r="Y58" s="63">
        <v>102.78</v>
      </c>
      <c r="Z58" s="63">
        <v>4.75</v>
      </c>
      <c r="AA58" s="63">
        <v>1.9900000000000002</v>
      </c>
      <c r="AB58" s="52">
        <v>8</v>
      </c>
      <c r="AC58" s="59">
        <v>100</v>
      </c>
    </row>
    <row r="59" spans="1:29" ht="16.5" customHeight="1" x14ac:dyDescent="0.3">
      <c r="A59" s="52" t="b">
        <v>1</v>
      </c>
      <c r="B59" s="53" t="s">
        <v>167</v>
      </c>
      <c r="C59" s="52">
        <v>100100002</v>
      </c>
      <c r="D59" s="52">
        <v>2</v>
      </c>
      <c r="E59" s="52">
        <v>4</v>
      </c>
      <c r="F59" s="52">
        <v>100100002</v>
      </c>
      <c r="G59" s="52">
        <v>0.5</v>
      </c>
      <c r="H59" s="60">
        <v>1212</v>
      </c>
      <c r="I59" s="54">
        <v>10000</v>
      </c>
      <c r="J59" s="55">
        <v>1000</v>
      </c>
      <c r="K59" s="55">
        <v>5</v>
      </c>
      <c r="L59" s="55">
        <v>12</v>
      </c>
      <c r="M59" s="61">
        <v>6.3336000000000006</v>
      </c>
      <c r="N59" s="62">
        <v>132</v>
      </c>
      <c r="O59" s="63">
        <v>36.827856365614807</v>
      </c>
      <c r="P59" s="63">
        <v>22.563200000000002</v>
      </c>
      <c r="Q59" s="63">
        <v>45.126400000000004</v>
      </c>
      <c r="R59" s="58">
        <v>1</v>
      </c>
      <c r="S59" s="63">
        <v>20.324000000000002</v>
      </c>
      <c r="T59" s="63">
        <v>3.1320000000000001</v>
      </c>
      <c r="U59" s="63">
        <v>2.9760000000000002E-2</v>
      </c>
      <c r="V59" s="63">
        <v>0.26400000000000007</v>
      </c>
      <c r="W59" s="63">
        <v>68.04000000000002</v>
      </c>
      <c r="X59" s="63">
        <v>1.0162</v>
      </c>
      <c r="Y59" s="63">
        <v>102.94000000000001</v>
      </c>
      <c r="Z59" s="63">
        <v>4.9000000000000004</v>
      </c>
      <c r="AA59" s="63">
        <v>2.12</v>
      </c>
      <c r="AB59" s="52">
        <v>8</v>
      </c>
      <c r="AC59" s="59">
        <v>100</v>
      </c>
    </row>
    <row r="60" spans="1:29" ht="16.5" customHeight="1" x14ac:dyDescent="0.3">
      <c r="A60" s="52" t="b">
        <v>1</v>
      </c>
      <c r="B60" s="53" t="s">
        <v>168</v>
      </c>
      <c r="C60" s="52">
        <v>100100002</v>
      </c>
      <c r="D60" s="52">
        <v>2</v>
      </c>
      <c r="E60" s="52">
        <v>5</v>
      </c>
      <c r="F60" s="52">
        <v>100100002</v>
      </c>
      <c r="G60" s="52">
        <v>0.5</v>
      </c>
      <c r="H60" s="60">
        <v>1260</v>
      </c>
      <c r="I60" s="54">
        <v>10000</v>
      </c>
      <c r="J60" s="55">
        <v>1000</v>
      </c>
      <c r="K60" s="55">
        <v>5</v>
      </c>
      <c r="L60" s="55">
        <v>12</v>
      </c>
      <c r="M60" s="61">
        <v>6.4759375000000006</v>
      </c>
      <c r="N60" s="62">
        <v>136.125</v>
      </c>
      <c r="O60" s="63">
        <v>37.232786885245908</v>
      </c>
      <c r="P60" s="63">
        <v>22.712000000000003</v>
      </c>
      <c r="Q60" s="63">
        <v>45.424000000000007</v>
      </c>
      <c r="R60" s="58">
        <v>1</v>
      </c>
      <c r="S60" s="63">
        <v>20.34</v>
      </c>
      <c r="T60" s="63">
        <v>3.14</v>
      </c>
      <c r="U60" s="63">
        <v>3.1600000000000003E-2</v>
      </c>
      <c r="V60" s="63">
        <v>0.28000000000000008</v>
      </c>
      <c r="W60" s="63">
        <v>71.40000000000002</v>
      </c>
      <c r="X60" s="63">
        <v>1.0169999999999999</v>
      </c>
      <c r="Y60" s="63">
        <v>103.1</v>
      </c>
      <c r="Z60" s="63">
        <v>5.05</v>
      </c>
      <c r="AA60" s="63">
        <v>2.2500000000000004</v>
      </c>
      <c r="AB60" s="52">
        <v>8</v>
      </c>
      <c r="AC60" s="59">
        <v>100</v>
      </c>
    </row>
    <row r="61" spans="1:29" ht="16.5" customHeight="1" x14ac:dyDescent="0.3">
      <c r="A61" s="52" t="b">
        <v>1</v>
      </c>
      <c r="B61" s="53" t="s">
        <v>169</v>
      </c>
      <c r="C61" s="52">
        <v>100100002</v>
      </c>
      <c r="D61" s="52">
        <v>2</v>
      </c>
      <c r="E61" s="52">
        <v>6</v>
      </c>
      <c r="F61" s="52">
        <v>100100002</v>
      </c>
      <c r="G61" s="52">
        <v>0.5</v>
      </c>
      <c r="H61" s="60">
        <v>1313</v>
      </c>
      <c r="I61" s="54">
        <v>10000</v>
      </c>
      <c r="J61" s="55">
        <v>1000</v>
      </c>
      <c r="K61" s="55">
        <v>5</v>
      </c>
      <c r="L61" s="55">
        <v>12</v>
      </c>
      <c r="M61" s="61">
        <v>6.6198500000000005</v>
      </c>
      <c r="N61" s="62">
        <v>140.5</v>
      </c>
      <c r="O61" s="63">
        <v>37.641273326015373</v>
      </c>
      <c r="P61" s="63">
        <v>22.860800000000001</v>
      </c>
      <c r="Q61" s="63">
        <v>45.721600000000002</v>
      </c>
      <c r="R61" s="58">
        <v>1</v>
      </c>
      <c r="S61" s="63">
        <v>20.355999999999998</v>
      </c>
      <c r="T61" s="63">
        <v>3.1480000000000001</v>
      </c>
      <c r="U61" s="63">
        <v>3.3439999999999998E-2</v>
      </c>
      <c r="V61" s="63">
        <v>0.2960000000000001</v>
      </c>
      <c r="W61" s="63">
        <v>74.760000000000005</v>
      </c>
      <c r="X61" s="63">
        <v>1.0178</v>
      </c>
      <c r="Y61" s="63">
        <v>103.25999999999999</v>
      </c>
      <c r="Z61" s="63">
        <v>5.1999999999999993</v>
      </c>
      <c r="AA61" s="63">
        <v>2.3800000000000003</v>
      </c>
      <c r="AB61" s="52">
        <v>8</v>
      </c>
      <c r="AC61" s="59">
        <v>100</v>
      </c>
    </row>
    <row r="62" spans="1:29" ht="16.5" customHeight="1" x14ac:dyDescent="0.3">
      <c r="A62" s="52" t="b">
        <v>1</v>
      </c>
      <c r="B62" s="53" t="s">
        <v>170</v>
      </c>
      <c r="C62" s="52">
        <v>100100002</v>
      </c>
      <c r="D62" s="52">
        <v>2</v>
      </c>
      <c r="E62" s="52">
        <v>7</v>
      </c>
      <c r="F62" s="52">
        <v>100100002</v>
      </c>
      <c r="G62" s="52">
        <v>0.5</v>
      </c>
      <c r="H62" s="60">
        <v>1371</v>
      </c>
      <c r="I62" s="54">
        <v>10000</v>
      </c>
      <c r="J62" s="55">
        <v>1000</v>
      </c>
      <c r="K62" s="55">
        <v>5</v>
      </c>
      <c r="L62" s="55">
        <v>12</v>
      </c>
      <c r="M62" s="61">
        <v>6.7653375000000002</v>
      </c>
      <c r="N62" s="62">
        <v>145.125</v>
      </c>
      <c r="O62" s="63">
        <v>38.053362734288868</v>
      </c>
      <c r="P62" s="63">
        <v>23.009600000000002</v>
      </c>
      <c r="Q62" s="63">
        <v>46.019200000000005</v>
      </c>
      <c r="R62" s="58">
        <v>1</v>
      </c>
      <c r="S62" s="63">
        <v>20.372</v>
      </c>
      <c r="T62" s="63">
        <v>3.1560000000000001</v>
      </c>
      <c r="U62" s="63">
        <v>3.5279999999999999E-2</v>
      </c>
      <c r="V62" s="63">
        <v>0.31200000000000011</v>
      </c>
      <c r="W62" s="63">
        <v>78.120000000000019</v>
      </c>
      <c r="X62" s="63">
        <v>1.0185999999999999</v>
      </c>
      <c r="Y62" s="63">
        <v>103.42</v>
      </c>
      <c r="Z62" s="63">
        <v>5.35</v>
      </c>
      <c r="AA62" s="63">
        <v>2.5100000000000007</v>
      </c>
      <c r="AB62" s="52">
        <v>8</v>
      </c>
      <c r="AC62" s="59">
        <v>100</v>
      </c>
    </row>
    <row r="63" spans="1:29" ht="16.5" customHeight="1" x14ac:dyDescent="0.3">
      <c r="A63" s="52" t="b">
        <v>1</v>
      </c>
      <c r="B63" s="53" t="s">
        <v>171</v>
      </c>
      <c r="C63" s="52">
        <v>100100002</v>
      </c>
      <c r="D63" s="52">
        <v>2</v>
      </c>
      <c r="E63" s="52">
        <v>8</v>
      </c>
      <c r="F63" s="52">
        <v>100100002</v>
      </c>
      <c r="G63" s="52">
        <v>0.5</v>
      </c>
      <c r="H63" s="60">
        <v>1434</v>
      </c>
      <c r="I63" s="54">
        <v>10000</v>
      </c>
      <c r="J63" s="55">
        <v>1000</v>
      </c>
      <c r="K63" s="55">
        <v>5</v>
      </c>
      <c r="L63" s="55">
        <v>12</v>
      </c>
      <c r="M63" s="61">
        <v>6.9124000000000017</v>
      </c>
      <c r="N63" s="62">
        <v>150</v>
      </c>
      <c r="O63" s="63">
        <v>38.469102990033221</v>
      </c>
      <c r="P63" s="63">
        <v>23.1584</v>
      </c>
      <c r="Q63" s="63">
        <v>46.316800000000001</v>
      </c>
      <c r="R63" s="58">
        <v>1</v>
      </c>
      <c r="S63" s="63">
        <v>20.387999999999998</v>
      </c>
      <c r="T63" s="63">
        <v>3.1640000000000001</v>
      </c>
      <c r="U63" s="63">
        <v>3.712E-2</v>
      </c>
      <c r="V63" s="63">
        <v>0.32800000000000012</v>
      </c>
      <c r="W63" s="63">
        <v>81.480000000000018</v>
      </c>
      <c r="X63" s="63">
        <v>1.0194000000000001</v>
      </c>
      <c r="Y63" s="63">
        <v>103.58</v>
      </c>
      <c r="Z63" s="63">
        <v>5.5</v>
      </c>
      <c r="AA63" s="63">
        <v>2.6400000000000006</v>
      </c>
      <c r="AB63" s="52">
        <v>8</v>
      </c>
      <c r="AC63" s="59">
        <v>100</v>
      </c>
    </row>
    <row r="64" spans="1:29" ht="16.5" customHeight="1" x14ac:dyDescent="0.3">
      <c r="A64" s="52" t="b">
        <v>1</v>
      </c>
      <c r="B64" s="53" t="s">
        <v>172</v>
      </c>
      <c r="C64" s="52">
        <v>100100002</v>
      </c>
      <c r="D64" s="52">
        <v>2</v>
      </c>
      <c r="E64" s="52">
        <v>9</v>
      </c>
      <c r="F64" s="52">
        <v>100100002</v>
      </c>
      <c r="G64" s="52">
        <v>0.5</v>
      </c>
      <c r="H64" s="60">
        <v>1503</v>
      </c>
      <c r="I64" s="54">
        <v>10000</v>
      </c>
      <c r="J64" s="55">
        <v>1000</v>
      </c>
      <c r="K64" s="55">
        <v>5</v>
      </c>
      <c r="L64" s="55">
        <v>12</v>
      </c>
      <c r="M64" s="61">
        <v>7.0610375000000012</v>
      </c>
      <c r="N64" s="62">
        <v>155.125</v>
      </c>
      <c r="O64" s="63">
        <v>38.888542825361519</v>
      </c>
      <c r="P64" s="63">
        <v>23.307200000000002</v>
      </c>
      <c r="Q64" s="63">
        <v>46.614400000000003</v>
      </c>
      <c r="R64" s="58">
        <v>1</v>
      </c>
      <c r="S64" s="63">
        <v>20.404</v>
      </c>
      <c r="T64" s="63">
        <v>3.1720000000000002</v>
      </c>
      <c r="U64" s="63">
        <v>3.8960000000000002E-2</v>
      </c>
      <c r="V64" s="63">
        <v>0.34400000000000014</v>
      </c>
      <c r="W64" s="63">
        <v>84.840000000000032</v>
      </c>
      <c r="X64" s="63">
        <v>1.0202</v>
      </c>
      <c r="Y64" s="63">
        <v>103.74000000000001</v>
      </c>
      <c r="Z64" s="63">
        <v>5.65</v>
      </c>
      <c r="AA64" s="63">
        <v>2.7700000000000005</v>
      </c>
      <c r="AB64" s="52">
        <v>8</v>
      </c>
      <c r="AC64" s="59">
        <v>100</v>
      </c>
    </row>
    <row r="65" spans="1:29" ht="16.5" customHeight="1" x14ac:dyDescent="0.3">
      <c r="A65" s="52" t="b">
        <v>1</v>
      </c>
      <c r="B65" s="53" t="s">
        <v>173</v>
      </c>
      <c r="C65" s="52">
        <v>100100002</v>
      </c>
      <c r="D65" s="52">
        <v>2</v>
      </c>
      <c r="E65" s="52">
        <v>10</v>
      </c>
      <c r="F65" s="52">
        <v>100100002</v>
      </c>
      <c r="G65" s="52">
        <v>0.5</v>
      </c>
      <c r="H65" s="60">
        <v>1577</v>
      </c>
      <c r="I65" s="54">
        <v>10000</v>
      </c>
      <c r="J65" s="55">
        <v>1000</v>
      </c>
      <c r="K65" s="55">
        <v>5</v>
      </c>
      <c r="L65" s="55">
        <v>12</v>
      </c>
      <c r="M65" s="61">
        <v>7.2112500000000015</v>
      </c>
      <c r="N65" s="62">
        <v>160.5</v>
      </c>
      <c r="O65" s="63">
        <v>39.311731843575423</v>
      </c>
      <c r="P65" s="63">
        <v>23.456000000000003</v>
      </c>
      <c r="Q65" s="63">
        <v>46.912000000000006</v>
      </c>
      <c r="R65" s="58">
        <v>1</v>
      </c>
      <c r="S65" s="63">
        <v>20.420000000000002</v>
      </c>
      <c r="T65" s="63">
        <v>3.18</v>
      </c>
      <c r="U65" s="63">
        <v>4.0800000000000003E-2</v>
      </c>
      <c r="V65" s="63">
        <v>0.36000000000000015</v>
      </c>
      <c r="W65" s="63">
        <v>88.200000000000031</v>
      </c>
      <c r="X65" s="63">
        <v>1.0209999999999999</v>
      </c>
      <c r="Y65" s="63">
        <v>103.9</v>
      </c>
      <c r="Z65" s="63">
        <v>5.8</v>
      </c>
      <c r="AA65" s="63">
        <v>2.9000000000000008</v>
      </c>
      <c r="AB65" s="52">
        <v>8</v>
      </c>
      <c r="AC65" s="59">
        <v>100</v>
      </c>
    </row>
    <row r="66" spans="1:29" ht="16.5" customHeight="1" x14ac:dyDescent="0.3">
      <c r="A66" s="52" t="b">
        <v>1</v>
      </c>
      <c r="B66" s="53" t="s">
        <v>174</v>
      </c>
      <c r="C66" s="52">
        <v>100100002</v>
      </c>
      <c r="D66" s="52">
        <v>2</v>
      </c>
      <c r="E66" s="52">
        <v>11</v>
      </c>
      <c r="F66" s="52">
        <v>100100002</v>
      </c>
      <c r="G66" s="52">
        <v>0.5</v>
      </c>
      <c r="H66" s="60">
        <v>1656</v>
      </c>
      <c r="I66" s="54">
        <v>10000</v>
      </c>
      <c r="J66" s="55">
        <v>1000</v>
      </c>
      <c r="K66" s="55">
        <v>5</v>
      </c>
      <c r="L66" s="55">
        <v>12</v>
      </c>
      <c r="M66" s="61">
        <v>7.3630375000000008</v>
      </c>
      <c r="N66" s="62">
        <v>166.125</v>
      </c>
      <c r="O66" s="63">
        <v>39.738720538720543</v>
      </c>
      <c r="P66" s="63">
        <v>23.604800000000001</v>
      </c>
      <c r="Q66" s="63">
        <v>47.209600000000002</v>
      </c>
      <c r="R66" s="58">
        <v>1</v>
      </c>
      <c r="S66" s="63">
        <v>20.436</v>
      </c>
      <c r="T66" s="63">
        <v>3.1880000000000002</v>
      </c>
      <c r="U66" s="63">
        <v>4.2639999999999997E-2</v>
      </c>
      <c r="V66" s="63">
        <v>0.37600000000000017</v>
      </c>
      <c r="W66" s="63">
        <v>91.560000000000031</v>
      </c>
      <c r="X66" s="63">
        <v>1.0218</v>
      </c>
      <c r="Y66" s="63">
        <v>104.05999999999999</v>
      </c>
      <c r="Z66" s="63">
        <v>5.9499999999999993</v>
      </c>
      <c r="AA66" s="63">
        <v>3.0300000000000007</v>
      </c>
      <c r="AB66" s="52">
        <v>8</v>
      </c>
      <c r="AC66" s="59">
        <v>100</v>
      </c>
    </row>
    <row r="67" spans="1:29" ht="16.5" customHeight="1" x14ac:dyDescent="0.3">
      <c r="A67" s="52" t="b">
        <v>1</v>
      </c>
      <c r="B67" s="53" t="s">
        <v>175</v>
      </c>
      <c r="C67" s="52">
        <v>100100002</v>
      </c>
      <c r="D67" s="52">
        <v>2</v>
      </c>
      <c r="E67" s="52">
        <v>12</v>
      </c>
      <c r="F67" s="52">
        <v>100100002</v>
      </c>
      <c r="G67" s="52">
        <v>0.5</v>
      </c>
      <c r="H67" s="60">
        <v>1740</v>
      </c>
      <c r="I67" s="54">
        <v>10000</v>
      </c>
      <c r="J67" s="55">
        <v>1000</v>
      </c>
      <c r="K67" s="55">
        <v>5</v>
      </c>
      <c r="L67" s="55">
        <v>12</v>
      </c>
      <c r="M67" s="61">
        <v>7.5164000000000009</v>
      </c>
      <c r="N67" s="62">
        <v>172</v>
      </c>
      <c r="O67" s="63">
        <v>40.1695603156708</v>
      </c>
      <c r="P67" s="63">
        <v>23.753600000000002</v>
      </c>
      <c r="Q67" s="63">
        <v>47.507200000000005</v>
      </c>
      <c r="R67" s="58">
        <v>1</v>
      </c>
      <c r="S67" s="63">
        <v>20.452000000000002</v>
      </c>
      <c r="T67" s="63">
        <v>3.1960000000000002</v>
      </c>
      <c r="U67" s="63">
        <v>4.4480000000000006E-2</v>
      </c>
      <c r="V67" s="63">
        <v>0.39200000000000018</v>
      </c>
      <c r="W67" s="63">
        <v>94.920000000000044</v>
      </c>
      <c r="X67" s="63">
        <v>1.0226</v>
      </c>
      <c r="Y67" s="63">
        <v>104.22</v>
      </c>
      <c r="Z67" s="63">
        <v>6.1</v>
      </c>
      <c r="AA67" s="63">
        <v>3.160000000000001</v>
      </c>
      <c r="AB67" s="52">
        <v>8</v>
      </c>
      <c r="AC67" s="59">
        <v>100</v>
      </c>
    </row>
    <row r="68" spans="1:29" ht="16.5" customHeight="1" x14ac:dyDescent="0.3">
      <c r="A68" s="52" t="b">
        <v>1</v>
      </c>
      <c r="B68" s="53" t="s">
        <v>176</v>
      </c>
      <c r="C68" s="52">
        <v>100100002</v>
      </c>
      <c r="D68" s="52">
        <v>2</v>
      </c>
      <c r="E68" s="52">
        <v>13</v>
      </c>
      <c r="F68" s="52">
        <v>100100002</v>
      </c>
      <c r="G68" s="52">
        <v>0.5</v>
      </c>
      <c r="H68" s="60">
        <v>1829</v>
      </c>
      <c r="I68" s="54">
        <v>10000</v>
      </c>
      <c r="J68" s="55">
        <v>1000</v>
      </c>
      <c r="K68" s="55">
        <v>5</v>
      </c>
      <c r="L68" s="55">
        <v>12</v>
      </c>
      <c r="M68" s="61">
        <v>7.6713375000000017</v>
      </c>
      <c r="N68" s="62">
        <v>178.125</v>
      </c>
      <c r="O68" s="63">
        <v>40.604303510758776</v>
      </c>
      <c r="P68" s="63">
        <v>23.9024</v>
      </c>
      <c r="Q68" s="63">
        <v>47.8048</v>
      </c>
      <c r="R68" s="58">
        <v>1</v>
      </c>
      <c r="S68" s="63">
        <v>20.468</v>
      </c>
      <c r="T68" s="63">
        <v>3.2040000000000002</v>
      </c>
      <c r="U68" s="63">
        <v>4.632E-2</v>
      </c>
      <c r="V68" s="63">
        <v>0.4080000000000002</v>
      </c>
      <c r="W68" s="63">
        <v>98.280000000000044</v>
      </c>
      <c r="X68" s="63">
        <v>1.0234000000000001</v>
      </c>
      <c r="Y68" s="63">
        <v>104.38</v>
      </c>
      <c r="Z68" s="63">
        <v>6.25</v>
      </c>
      <c r="AA68" s="63">
        <v>3.2900000000000005</v>
      </c>
      <c r="AB68" s="52">
        <v>8</v>
      </c>
      <c r="AC68" s="59">
        <v>100</v>
      </c>
    </row>
    <row r="69" spans="1:29" ht="16.5" customHeight="1" x14ac:dyDescent="0.3">
      <c r="A69" s="52" t="b">
        <v>1</v>
      </c>
      <c r="B69" s="53" t="s">
        <v>177</v>
      </c>
      <c r="C69" s="52">
        <v>100100002</v>
      </c>
      <c r="D69" s="52">
        <v>2</v>
      </c>
      <c r="E69" s="52">
        <v>14</v>
      </c>
      <c r="F69" s="52">
        <v>100100002</v>
      </c>
      <c r="G69" s="52">
        <v>0.5</v>
      </c>
      <c r="H69" s="60">
        <v>1924</v>
      </c>
      <c r="I69" s="54">
        <v>10000</v>
      </c>
      <c r="J69" s="55">
        <v>1000</v>
      </c>
      <c r="K69" s="55">
        <v>5</v>
      </c>
      <c r="L69" s="55">
        <v>12</v>
      </c>
      <c r="M69" s="61">
        <v>7.8278500000000015</v>
      </c>
      <c r="N69" s="62">
        <v>184.5</v>
      </c>
      <c r="O69" s="63">
        <v>41.043003412969291</v>
      </c>
      <c r="P69" s="63">
        <v>24.051200000000001</v>
      </c>
      <c r="Q69" s="63">
        <v>48.102400000000003</v>
      </c>
      <c r="R69" s="58">
        <v>1</v>
      </c>
      <c r="S69" s="63">
        <v>20.484000000000002</v>
      </c>
      <c r="T69" s="63">
        <v>3.2120000000000002</v>
      </c>
      <c r="U69" s="63">
        <v>4.8159999999999994E-2</v>
      </c>
      <c r="V69" s="63">
        <v>0.42400000000000021</v>
      </c>
      <c r="W69" s="63">
        <v>101.64000000000006</v>
      </c>
      <c r="X69" s="63">
        <v>1.0242</v>
      </c>
      <c r="Y69" s="63">
        <v>104.54</v>
      </c>
      <c r="Z69" s="63">
        <v>6.4</v>
      </c>
      <c r="AA69" s="63">
        <v>3.4200000000000008</v>
      </c>
      <c r="AB69" s="52">
        <v>8</v>
      </c>
      <c r="AC69" s="59">
        <v>100</v>
      </c>
    </row>
    <row r="70" spans="1:29" ht="16.5" customHeight="1" x14ac:dyDescent="0.3">
      <c r="A70" s="52" t="b">
        <v>1</v>
      </c>
      <c r="B70" s="53" t="s">
        <v>178</v>
      </c>
      <c r="C70" s="52">
        <v>100100002</v>
      </c>
      <c r="D70" s="52">
        <v>2</v>
      </c>
      <c r="E70" s="52">
        <v>15</v>
      </c>
      <c r="F70" s="52">
        <v>100100002</v>
      </c>
      <c r="G70" s="52">
        <v>0.5</v>
      </c>
      <c r="H70" s="60">
        <v>2024</v>
      </c>
      <c r="I70" s="54">
        <v>10000</v>
      </c>
      <c r="J70" s="55">
        <v>1000</v>
      </c>
      <c r="K70" s="55">
        <v>5</v>
      </c>
      <c r="L70" s="55">
        <v>12</v>
      </c>
      <c r="M70" s="61">
        <v>7.9859375000000004</v>
      </c>
      <c r="N70" s="62">
        <v>191.125</v>
      </c>
      <c r="O70" s="63">
        <v>41.485714285714288</v>
      </c>
      <c r="P70" s="63">
        <v>24.200000000000003</v>
      </c>
      <c r="Q70" s="63">
        <v>48.400000000000006</v>
      </c>
      <c r="R70" s="58">
        <v>1</v>
      </c>
      <c r="S70" s="63">
        <v>20.5</v>
      </c>
      <c r="T70" s="63">
        <v>3.22</v>
      </c>
      <c r="U70" s="63">
        <v>0.05</v>
      </c>
      <c r="V70" s="63">
        <v>0.44000000000000022</v>
      </c>
      <c r="W70" s="63">
        <v>105.00000000000004</v>
      </c>
      <c r="X70" s="63">
        <v>1.0249999999999999</v>
      </c>
      <c r="Y70" s="63">
        <v>104.7</v>
      </c>
      <c r="Z70" s="63">
        <v>6.55</v>
      </c>
      <c r="AA70" s="63">
        <v>3.5500000000000016</v>
      </c>
      <c r="AB70" s="52">
        <v>8</v>
      </c>
      <c r="AC70" s="59">
        <v>100</v>
      </c>
    </row>
    <row r="71" spans="1:29" ht="16.5" customHeight="1" x14ac:dyDescent="0.3">
      <c r="A71" s="52" t="b">
        <v>1</v>
      </c>
      <c r="B71" s="53" t="s">
        <v>179</v>
      </c>
      <c r="C71" s="52">
        <v>100100002</v>
      </c>
      <c r="D71" s="52">
        <v>2</v>
      </c>
      <c r="E71" s="52">
        <v>16</v>
      </c>
      <c r="F71" s="52">
        <v>100100002</v>
      </c>
      <c r="G71" s="52">
        <v>0.5</v>
      </c>
      <c r="H71" s="60">
        <v>2129</v>
      </c>
      <c r="I71" s="54">
        <v>10000</v>
      </c>
      <c r="J71" s="55">
        <v>1000</v>
      </c>
      <c r="K71" s="55">
        <v>5</v>
      </c>
      <c r="L71" s="55">
        <v>12</v>
      </c>
      <c r="M71" s="61">
        <v>8.1456000000000017</v>
      </c>
      <c r="N71" s="62">
        <v>198</v>
      </c>
      <c r="O71" s="63">
        <v>41.932491389207804</v>
      </c>
      <c r="P71" s="63">
        <v>24.348800000000001</v>
      </c>
      <c r="Q71" s="63">
        <v>48.697600000000001</v>
      </c>
      <c r="R71" s="58">
        <v>1</v>
      </c>
      <c r="S71" s="63">
        <v>20.515999999999998</v>
      </c>
      <c r="T71" s="63">
        <v>3.2280000000000002</v>
      </c>
      <c r="U71" s="63">
        <v>5.1840000000000004E-2</v>
      </c>
      <c r="V71" s="63">
        <v>0.45600000000000024</v>
      </c>
      <c r="W71" s="63">
        <v>108.36000000000006</v>
      </c>
      <c r="X71" s="63">
        <v>1.0258</v>
      </c>
      <c r="Y71" s="63">
        <v>104.85999999999999</v>
      </c>
      <c r="Z71" s="63">
        <v>6.7</v>
      </c>
      <c r="AA71" s="63">
        <v>3.680000000000001</v>
      </c>
      <c r="AB71" s="52">
        <v>8</v>
      </c>
      <c r="AC71" s="59">
        <v>100</v>
      </c>
    </row>
    <row r="72" spans="1:29" ht="16.5" customHeight="1" x14ac:dyDescent="0.3">
      <c r="A72" s="52" t="b">
        <v>1</v>
      </c>
      <c r="B72" s="53" t="s">
        <v>180</v>
      </c>
      <c r="C72" s="52">
        <v>100100002</v>
      </c>
      <c r="D72" s="52">
        <v>2</v>
      </c>
      <c r="E72" s="52">
        <v>17</v>
      </c>
      <c r="F72" s="52">
        <v>100100002</v>
      </c>
      <c r="G72" s="52">
        <v>0.5</v>
      </c>
      <c r="H72" s="60">
        <v>2240</v>
      </c>
      <c r="I72" s="54">
        <v>10000</v>
      </c>
      <c r="J72" s="55">
        <v>1000</v>
      </c>
      <c r="K72" s="55">
        <v>5</v>
      </c>
      <c r="L72" s="55">
        <v>12</v>
      </c>
      <c r="M72" s="61">
        <v>8.3068375000000003</v>
      </c>
      <c r="N72" s="62">
        <v>205.125</v>
      </c>
      <c r="O72" s="63">
        <v>42.383391003460211</v>
      </c>
      <c r="P72" s="63">
        <v>24.497600000000002</v>
      </c>
      <c r="Q72" s="63">
        <v>48.995200000000004</v>
      </c>
      <c r="R72" s="58">
        <v>1</v>
      </c>
      <c r="S72" s="63">
        <v>20.531999999999996</v>
      </c>
      <c r="T72" s="63">
        <v>3.2360000000000002</v>
      </c>
      <c r="U72" s="63">
        <v>5.3680000000000005E-2</v>
      </c>
      <c r="V72" s="63">
        <v>0.47200000000000025</v>
      </c>
      <c r="W72" s="63">
        <v>111.72000000000006</v>
      </c>
      <c r="X72" s="63">
        <v>1.0266</v>
      </c>
      <c r="Y72" s="63">
        <v>105.01999999999998</v>
      </c>
      <c r="Z72" s="63">
        <v>6.85</v>
      </c>
      <c r="AA72" s="63">
        <v>3.8100000000000009</v>
      </c>
      <c r="AB72" s="52">
        <v>8</v>
      </c>
      <c r="AC72" s="59">
        <v>100</v>
      </c>
    </row>
    <row r="73" spans="1:29" ht="16.5" customHeight="1" x14ac:dyDescent="0.3">
      <c r="A73" s="52" t="b">
        <v>1</v>
      </c>
      <c r="B73" s="53" t="s">
        <v>181</v>
      </c>
      <c r="C73" s="52">
        <v>100100002</v>
      </c>
      <c r="D73" s="52">
        <v>2</v>
      </c>
      <c r="E73" s="52">
        <v>18</v>
      </c>
      <c r="F73" s="52">
        <v>100100002</v>
      </c>
      <c r="G73" s="52">
        <v>0.5</v>
      </c>
      <c r="H73" s="60">
        <v>2355</v>
      </c>
      <c r="I73" s="54">
        <v>10000</v>
      </c>
      <c r="J73" s="55">
        <v>1000</v>
      </c>
      <c r="K73" s="55">
        <v>5</v>
      </c>
      <c r="L73" s="55">
        <v>12</v>
      </c>
      <c r="M73" s="61">
        <v>8.4696500000000032</v>
      </c>
      <c r="N73" s="62">
        <v>212.5</v>
      </c>
      <c r="O73" s="63">
        <v>42.838470451911938</v>
      </c>
      <c r="P73" s="63">
        <v>24.6464</v>
      </c>
      <c r="Q73" s="63">
        <v>49.2928</v>
      </c>
      <c r="R73" s="58">
        <v>1</v>
      </c>
      <c r="S73" s="63">
        <v>20.548000000000002</v>
      </c>
      <c r="T73" s="63">
        <v>3.2440000000000002</v>
      </c>
      <c r="U73" s="63">
        <v>5.552E-2</v>
      </c>
      <c r="V73" s="63">
        <v>0.48800000000000027</v>
      </c>
      <c r="W73" s="63">
        <v>115.08000000000006</v>
      </c>
      <c r="X73" s="63">
        <v>1.0274000000000001</v>
      </c>
      <c r="Y73" s="63">
        <v>105.18000000000002</v>
      </c>
      <c r="Z73" s="63">
        <v>7</v>
      </c>
      <c r="AA73" s="63">
        <v>3.9400000000000013</v>
      </c>
      <c r="AB73" s="52">
        <v>8</v>
      </c>
      <c r="AC73" s="59">
        <v>100</v>
      </c>
    </row>
    <row r="74" spans="1:29" ht="16.5" customHeight="1" x14ac:dyDescent="0.3">
      <c r="A74" s="52" t="b">
        <v>1</v>
      </c>
      <c r="B74" s="53" t="s">
        <v>182</v>
      </c>
      <c r="C74" s="52">
        <v>100100002</v>
      </c>
      <c r="D74" s="52">
        <v>2</v>
      </c>
      <c r="E74" s="52">
        <v>19</v>
      </c>
      <c r="F74" s="52">
        <v>100100002</v>
      </c>
      <c r="G74" s="52">
        <v>0.5</v>
      </c>
      <c r="H74" s="60">
        <v>2476</v>
      </c>
      <c r="I74" s="54">
        <v>10000</v>
      </c>
      <c r="J74" s="55">
        <v>1000</v>
      </c>
      <c r="K74" s="55">
        <v>5</v>
      </c>
      <c r="L74" s="55">
        <v>12</v>
      </c>
      <c r="M74" s="61">
        <v>8.6340375000000016</v>
      </c>
      <c r="N74" s="62">
        <v>220.125</v>
      </c>
      <c r="O74" s="63">
        <v>43.2977881257276</v>
      </c>
      <c r="P74" s="63">
        <v>24.795200000000001</v>
      </c>
      <c r="Q74" s="63">
        <v>49.590400000000002</v>
      </c>
      <c r="R74" s="58">
        <v>1</v>
      </c>
      <c r="S74" s="63">
        <v>20.564</v>
      </c>
      <c r="T74" s="63">
        <v>3.2520000000000002</v>
      </c>
      <c r="U74" s="63">
        <v>5.7360000000000001E-2</v>
      </c>
      <c r="V74" s="63">
        <v>0.50400000000000023</v>
      </c>
      <c r="W74" s="63">
        <v>118.44000000000005</v>
      </c>
      <c r="X74" s="63">
        <v>1.0282</v>
      </c>
      <c r="Y74" s="63">
        <v>105.34</v>
      </c>
      <c r="Z74" s="63">
        <v>7.1499999999999995</v>
      </c>
      <c r="AA74" s="63">
        <v>4.0700000000000021</v>
      </c>
      <c r="AB74" s="52">
        <v>8</v>
      </c>
      <c r="AC74" s="59">
        <v>100</v>
      </c>
    </row>
    <row r="75" spans="1:29" ht="16.5" customHeight="1" x14ac:dyDescent="0.3">
      <c r="A75" s="52" t="b">
        <v>1</v>
      </c>
      <c r="B75" s="53" t="s">
        <v>183</v>
      </c>
      <c r="C75" s="52">
        <v>100100002</v>
      </c>
      <c r="D75" s="52">
        <v>2</v>
      </c>
      <c r="E75" s="52">
        <v>20</v>
      </c>
      <c r="F75" s="52">
        <v>100100002</v>
      </c>
      <c r="G75" s="52">
        <v>0.5</v>
      </c>
      <c r="H75" s="60">
        <v>2603</v>
      </c>
      <c r="I75" s="54">
        <v>10000</v>
      </c>
      <c r="J75" s="55">
        <v>1000</v>
      </c>
      <c r="K75" s="55">
        <v>5</v>
      </c>
      <c r="L75" s="55">
        <v>12</v>
      </c>
      <c r="M75" s="61">
        <v>8.8000000000000007</v>
      </c>
      <c r="N75" s="62">
        <v>228</v>
      </c>
      <c r="O75" s="63">
        <v>43.761403508771934</v>
      </c>
      <c r="P75" s="63">
        <v>24.944000000000003</v>
      </c>
      <c r="Q75" s="63">
        <v>49.888000000000005</v>
      </c>
      <c r="R75" s="58">
        <v>1</v>
      </c>
      <c r="S75" s="63">
        <v>20.58</v>
      </c>
      <c r="T75" s="63">
        <v>3.2600000000000002</v>
      </c>
      <c r="U75" s="63">
        <v>5.9200000000000003E-2</v>
      </c>
      <c r="V75" s="63">
        <v>0.52000000000000024</v>
      </c>
      <c r="W75" s="63">
        <v>121.80000000000007</v>
      </c>
      <c r="X75" s="63">
        <v>1.0289999999999999</v>
      </c>
      <c r="Y75" s="63">
        <v>105.5</v>
      </c>
      <c r="Z75" s="63">
        <v>7.3</v>
      </c>
      <c r="AA75" s="63">
        <v>4.2000000000000011</v>
      </c>
      <c r="AB75" s="52">
        <v>8</v>
      </c>
      <c r="AC75" s="59">
        <v>100</v>
      </c>
    </row>
    <row r="76" spans="1:29" ht="16.5" customHeight="1" x14ac:dyDescent="0.3">
      <c r="A76" s="52" t="b">
        <v>1</v>
      </c>
      <c r="B76" s="53" t="s">
        <v>184</v>
      </c>
      <c r="C76" s="52">
        <v>100100002</v>
      </c>
      <c r="D76" s="52">
        <v>2</v>
      </c>
      <c r="E76" s="52">
        <v>21</v>
      </c>
      <c r="F76" s="52">
        <v>100100002</v>
      </c>
      <c r="G76" s="52">
        <v>0.5</v>
      </c>
      <c r="H76" s="60">
        <v>3227</v>
      </c>
      <c r="I76" s="54">
        <v>10000</v>
      </c>
      <c r="J76" s="55">
        <v>1000</v>
      </c>
      <c r="K76" s="55">
        <v>5</v>
      </c>
      <c r="L76" s="55">
        <v>12</v>
      </c>
      <c r="M76" s="61">
        <v>26.959425000000003</v>
      </c>
      <c r="N76" s="62">
        <v>265.33600000000001</v>
      </c>
      <c r="O76" s="63">
        <v>81.481673541543913</v>
      </c>
      <c r="P76" s="63">
        <v>50.281600000000005</v>
      </c>
      <c r="Q76" s="63">
        <v>87.992800000000003</v>
      </c>
      <c r="R76" s="58">
        <v>1</v>
      </c>
      <c r="S76" s="63">
        <v>22.605999999999998</v>
      </c>
      <c r="T76" s="63">
        <v>3.47</v>
      </c>
      <c r="U76" s="63">
        <v>6.6400000000000001E-2</v>
      </c>
      <c r="V76" s="63">
        <v>0.54000000000000026</v>
      </c>
      <c r="W76" s="63">
        <v>169.68000000000009</v>
      </c>
      <c r="X76" s="63">
        <v>1.1302999999999999</v>
      </c>
      <c r="Y76" s="63">
        <v>105.72999999999999</v>
      </c>
      <c r="Z76" s="63">
        <v>9.14</v>
      </c>
      <c r="AA76" s="63">
        <v>5.2320000000000011</v>
      </c>
      <c r="AB76" s="52">
        <v>8</v>
      </c>
      <c r="AC76" s="59">
        <v>100</v>
      </c>
    </row>
    <row r="77" spans="1:29" ht="16.5" customHeight="1" x14ac:dyDescent="0.3">
      <c r="A77" s="52" t="b">
        <v>1</v>
      </c>
      <c r="B77" s="53" t="s">
        <v>185</v>
      </c>
      <c r="C77" s="52">
        <v>100100002</v>
      </c>
      <c r="D77" s="52">
        <v>2</v>
      </c>
      <c r="E77" s="52">
        <v>22</v>
      </c>
      <c r="F77" s="52">
        <v>100100002</v>
      </c>
      <c r="G77" s="52">
        <v>0.5</v>
      </c>
      <c r="H77" s="60">
        <v>3418</v>
      </c>
      <c r="I77" s="54">
        <v>10000</v>
      </c>
      <c r="J77" s="55">
        <v>1000</v>
      </c>
      <c r="K77" s="55">
        <v>5</v>
      </c>
      <c r="L77" s="55">
        <v>12</v>
      </c>
      <c r="M77" s="61">
        <v>27.524699999999999</v>
      </c>
      <c r="N77" s="62">
        <v>277.50400000000008</v>
      </c>
      <c r="O77" s="63">
        <v>82.753444180522592</v>
      </c>
      <c r="P77" s="63">
        <v>50.675200000000011</v>
      </c>
      <c r="Q77" s="63">
        <v>88.681600000000003</v>
      </c>
      <c r="R77" s="58">
        <v>1</v>
      </c>
      <c r="S77" s="63">
        <v>22.631999999999998</v>
      </c>
      <c r="T77" s="63">
        <v>3.4800000000000004</v>
      </c>
      <c r="U77" s="63">
        <v>6.8800000000000014E-2</v>
      </c>
      <c r="V77" s="63">
        <v>0.56000000000000028</v>
      </c>
      <c r="W77" s="63">
        <v>176.96000000000009</v>
      </c>
      <c r="X77" s="63">
        <v>1.1315999999999999</v>
      </c>
      <c r="Y77" s="63">
        <v>105.96</v>
      </c>
      <c r="Z77" s="63">
        <v>9.3800000000000026</v>
      </c>
      <c r="AA77" s="63">
        <v>5.4240000000000013</v>
      </c>
      <c r="AB77" s="52">
        <v>8</v>
      </c>
      <c r="AC77" s="59">
        <v>100</v>
      </c>
    </row>
    <row r="78" spans="1:29" ht="16.5" customHeight="1" x14ac:dyDescent="0.3">
      <c r="A78" s="52" t="b">
        <v>1</v>
      </c>
      <c r="B78" s="53" t="s">
        <v>186</v>
      </c>
      <c r="C78" s="52">
        <v>100100002</v>
      </c>
      <c r="D78" s="52">
        <v>2</v>
      </c>
      <c r="E78" s="52">
        <v>23</v>
      </c>
      <c r="F78" s="52">
        <v>100100002</v>
      </c>
      <c r="G78" s="52">
        <v>0.5</v>
      </c>
      <c r="H78" s="60">
        <v>3617</v>
      </c>
      <c r="I78" s="54">
        <v>10000</v>
      </c>
      <c r="J78" s="55">
        <v>1000</v>
      </c>
      <c r="K78" s="55">
        <v>5</v>
      </c>
      <c r="L78" s="55">
        <v>12</v>
      </c>
      <c r="M78" s="61">
        <v>28.095825000000005</v>
      </c>
      <c r="N78" s="62">
        <v>290.10400000000004</v>
      </c>
      <c r="O78" s="63">
        <v>84.045002992220248</v>
      </c>
      <c r="P78" s="63">
        <v>51.06880000000001</v>
      </c>
      <c r="Q78" s="63">
        <v>89.370400000000004</v>
      </c>
      <c r="R78" s="58">
        <v>1</v>
      </c>
      <c r="S78" s="63">
        <v>22.658000000000001</v>
      </c>
      <c r="T78" s="63">
        <v>3.49</v>
      </c>
      <c r="U78" s="63">
        <v>7.1200000000000013E-2</v>
      </c>
      <c r="V78" s="63">
        <v>0.58000000000000029</v>
      </c>
      <c r="W78" s="63">
        <v>184.24000000000009</v>
      </c>
      <c r="X78" s="63">
        <v>1.1329</v>
      </c>
      <c r="Y78" s="63">
        <v>106.19000000000001</v>
      </c>
      <c r="Z78" s="63">
        <v>9.620000000000001</v>
      </c>
      <c r="AA78" s="63">
        <v>5.6160000000000014</v>
      </c>
      <c r="AB78" s="52">
        <v>8</v>
      </c>
      <c r="AC78" s="59">
        <v>100</v>
      </c>
    </row>
    <row r="79" spans="1:29" ht="16.5" customHeight="1" x14ac:dyDescent="0.3">
      <c r="A79" s="52" t="b">
        <v>1</v>
      </c>
      <c r="B79" s="53" t="s">
        <v>187</v>
      </c>
      <c r="C79" s="52">
        <v>100100002</v>
      </c>
      <c r="D79" s="52">
        <v>2</v>
      </c>
      <c r="E79" s="52">
        <v>24</v>
      </c>
      <c r="F79" s="52">
        <v>100100002</v>
      </c>
      <c r="G79" s="52">
        <v>0.5</v>
      </c>
      <c r="H79" s="60">
        <v>3823</v>
      </c>
      <c r="I79" s="54">
        <v>10000</v>
      </c>
      <c r="J79" s="55">
        <v>1000</v>
      </c>
      <c r="K79" s="55">
        <v>5</v>
      </c>
      <c r="L79" s="55">
        <v>12</v>
      </c>
      <c r="M79" s="61">
        <v>28.672800000000002</v>
      </c>
      <c r="N79" s="62">
        <v>303.13600000000008</v>
      </c>
      <c r="O79" s="63">
        <v>85.356815440289509</v>
      </c>
      <c r="P79" s="63">
        <v>51.462400000000002</v>
      </c>
      <c r="Q79" s="63">
        <v>90.059200000000004</v>
      </c>
      <c r="R79" s="58">
        <v>1</v>
      </c>
      <c r="S79" s="63">
        <v>22.684000000000001</v>
      </c>
      <c r="T79" s="63">
        <v>3.5000000000000004</v>
      </c>
      <c r="U79" s="63">
        <v>7.3600000000000027E-2</v>
      </c>
      <c r="V79" s="63">
        <v>0.60000000000000031</v>
      </c>
      <c r="W79" s="63">
        <v>191.5200000000001</v>
      </c>
      <c r="X79" s="63">
        <v>1.1342000000000001</v>
      </c>
      <c r="Y79" s="63">
        <v>106.42</v>
      </c>
      <c r="Z79" s="63">
        <v>9.860000000000003</v>
      </c>
      <c r="AA79" s="63">
        <v>5.8080000000000016</v>
      </c>
      <c r="AB79" s="52">
        <v>8</v>
      </c>
      <c r="AC79" s="59">
        <v>100</v>
      </c>
    </row>
    <row r="80" spans="1:29" ht="16.5" customHeight="1" x14ac:dyDescent="0.3">
      <c r="A80" s="52" t="b">
        <v>1</v>
      </c>
      <c r="B80" s="53" t="s">
        <v>188</v>
      </c>
      <c r="C80" s="52">
        <v>100100002</v>
      </c>
      <c r="D80" s="52">
        <v>2</v>
      </c>
      <c r="E80" s="52">
        <v>25</v>
      </c>
      <c r="F80" s="52">
        <v>100100002</v>
      </c>
      <c r="G80" s="52">
        <v>0.5</v>
      </c>
      <c r="H80" s="60">
        <v>4038</v>
      </c>
      <c r="I80" s="54">
        <v>10000</v>
      </c>
      <c r="J80" s="55">
        <v>1000</v>
      </c>
      <c r="K80" s="55">
        <v>5</v>
      </c>
      <c r="L80" s="55">
        <v>12</v>
      </c>
      <c r="M80" s="61">
        <v>29.255625000000002</v>
      </c>
      <c r="N80" s="62">
        <v>316.60000000000014</v>
      </c>
      <c r="O80" s="63">
        <v>86.68936170212767</v>
      </c>
      <c r="P80" s="63">
        <v>51.856000000000009</v>
      </c>
      <c r="Q80" s="63">
        <v>90.748000000000005</v>
      </c>
      <c r="R80" s="58">
        <v>1</v>
      </c>
      <c r="S80" s="63">
        <v>22.71</v>
      </c>
      <c r="T80" s="63">
        <v>3.5100000000000002</v>
      </c>
      <c r="U80" s="63">
        <v>7.6000000000000026E-2</v>
      </c>
      <c r="V80" s="63">
        <v>0.62000000000000033</v>
      </c>
      <c r="W80" s="63">
        <v>198.80000000000007</v>
      </c>
      <c r="X80" s="63">
        <v>1.1355</v>
      </c>
      <c r="Y80" s="63">
        <v>106.65</v>
      </c>
      <c r="Z80" s="63">
        <v>10.100000000000003</v>
      </c>
      <c r="AA80" s="63">
        <v>6.0000000000000018</v>
      </c>
      <c r="AB80" s="52">
        <v>8</v>
      </c>
      <c r="AC80" s="59">
        <v>100</v>
      </c>
    </row>
    <row r="81" spans="1:29" ht="16.5" customHeight="1" x14ac:dyDescent="0.3">
      <c r="A81" s="52" t="b">
        <v>1</v>
      </c>
      <c r="B81" s="53" t="s">
        <v>189</v>
      </c>
      <c r="C81" s="52">
        <v>100100002</v>
      </c>
      <c r="D81" s="52">
        <v>2</v>
      </c>
      <c r="E81" s="52">
        <v>26</v>
      </c>
      <c r="F81" s="52">
        <v>100100002</v>
      </c>
      <c r="G81" s="52">
        <v>0.5</v>
      </c>
      <c r="H81" s="60">
        <v>4261</v>
      </c>
      <c r="I81" s="54">
        <v>10000</v>
      </c>
      <c r="J81" s="55">
        <v>1000</v>
      </c>
      <c r="K81" s="55">
        <v>5</v>
      </c>
      <c r="L81" s="55">
        <v>12</v>
      </c>
      <c r="M81" s="61">
        <v>29.844300000000004</v>
      </c>
      <c r="N81" s="62">
        <v>330.49600000000021</v>
      </c>
      <c r="O81" s="63">
        <v>88.043137254901964</v>
      </c>
      <c r="P81" s="63">
        <v>52.249600000000001</v>
      </c>
      <c r="Q81" s="63">
        <v>91.436799999999991</v>
      </c>
      <c r="R81" s="58">
        <v>1</v>
      </c>
      <c r="S81" s="63">
        <v>22.736000000000001</v>
      </c>
      <c r="T81" s="63">
        <v>3.5200000000000005</v>
      </c>
      <c r="U81" s="63">
        <v>7.8400000000000039E-2</v>
      </c>
      <c r="V81" s="63">
        <v>0.64000000000000024</v>
      </c>
      <c r="W81" s="63">
        <v>206.08000000000007</v>
      </c>
      <c r="X81" s="63">
        <v>1.1368</v>
      </c>
      <c r="Y81" s="63">
        <v>106.88</v>
      </c>
      <c r="Z81" s="63">
        <v>10.340000000000003</v>
      </c>
      <c r="AA81" s="63">
        <v>6.1920000000000019</v>
      </c>
      <c r="AB81" s="52">
        <v>8</v>
      </c>
      <c r="AC81" s="59">
        <v>100</v>
      </c>
    </row>
    <row r="82" spans="1:29" ht="16.5" customHeight="1" x14ac:dyDescent="0.3">
      <c r="A82" s="52" t="b">
        <v>1</v>
      </c>
      <c r="B82" s="53" t="s">
        <v>190</v>
      </c>
      <c r="C82" s="52">
        <v>100100002</v>
      </c>
      <c r="D82" s="52">
        <v>2</v>
      </c>
      <c r="E82" s="52">
        <v>27</v>
      </c>
      <c r="F82" s="52">
        <v>100100002</v>
      </c>
      <c r="G82" s="52">
        <v>0.5</v>
      </c>
      <c r="H82" s="60">
        <v>4491</v>
      </c>
      <c r="I82" s="54">
        <v>10000</v>
      </c>
      <c r="J82" s="55">
        <v>1000</v>
      </c>
      <c r="K82" s="55">
        <v>5</v>
      </c>
      <c r="L82" s="55">
        <v>12</v>
      </c>
      <c r="M82" s="61">
        <v>30.438825000000001</v>
      </c>
      <c r="N82" s="62">
        <v>344.82400000000024</v>
      </c>
      <c r="O82" s="63">
        <v>89.418653489808534</v>
      </c>
      <c r="P82" s="63">
        <v>52.643200000000007</v>
      </c>
      <c r="Q82" s="63">
        <v>92.125599999999991</v>
      </c>
      <c r="R82" s="58">
        <v>1</v>
      </c>
      <c r="S82" s="63">
        <v>22.761999999999997</v>
      </c>
      <c r="T82" s="63">
        <v>3.5300000000000002</v>
      </c>
      <c r="U82" s="63">
        <v>8.0800000000000038E-2</v>
      </c>
      <c r="V82" s="63">
        <v>0.66000000000000025</v>
      </c>
      <c r="W82" s="63">
        <v>213.36</v>
      </c>
      <c r="X82" s="63">
        <v>1.1380999999999999</v>
      </c>
      <c r="Y82" s="63">
        <v>107.10999999999999</v>
      </c>
      <c r="Z82" s="63">
        <v>10.580000000000004</v>
      </c>
      <c r="AA82" s="63">
        <v>6.3840000000000021</v>
      </c>
      <c r="AB82" s="52">
        <v>8</v>
      </c>
      <c r="AC82" s="59">
        <v>100</v>
      </c>
    </row>
    <row r="83" spans="1:29" ht="16.5" customHeight="1" x14ac:dyDescent="0.3">
      <c r="A83" s="52" t="b">
        <v>1</v>
      </c>
      <c r="B83" s="53" t="s">
        <v>191</v>
      </c>
      <c r="C83" s="52">
        <v>100100002</v>
      </c>
      <c r="D83" s="52">
        <v>2</v>
      </c>
      <c r="E83" s="52">
        <v>28</v>
      </c>
      <c r="F83" s="52">
        <v>100100002</v>
      </c>
      <c r="G83" s="52">
        <v>0.5</v>
      </c>
      <c r="H83" s="60">
        <v>4729</v>
      </c>
      <c r="I83" s="54">
        <v>10000</v>
      </c>
      <c r="J83" s="55">
        <v>1000</v>
      </c>
      <c r="K83" s="55">
        <v>5</v>
      </c>
      <c r="L83" s="55">
        <v>12</v>
      </c>
      <c r="M83" s="61">
        <v>31.039200000000008</v>
      </c>
      <c r="N83" s="62">
        <v>359.58400000000029</v>
      </c>
      <c r="O83" s="63">
        <v>90.816438356164397</v>
      </c>
      <c r="P83" s="63">
        <v>53.036800000000007</v>
      </c>
      <c r="Q83" s="63">
        <v>92.814400000000006</v>
      </c>
      <c r="R83" s="58">
        <v>1</v>
      </c>
      <c r="S83" s="63">
        <v>22.788</v>
      </c>
      <c r="T83" s="63">
        <v>3.5400000000000005</v>
      </c>
      <c r="U83" s="63">
        <v>8.3200000000000066E-2</v>
      </c>
      <c r="V83" s="63">
        <v>0.68000000000000027</v>
      </c>
      <c r="W83" s="63">
        <v>220.64000000000001</v>
      </c>
      <c r="X83" s="63">
        <v>1.1394000000000002</v>
      </c>
      <c r="Y83" s="63">
        <v>107.34</v>
      </c>
      <c r="Z83" s="63">
        <v>10.820000000000006</v>
      </c>
      <c r="AA83" s="63">
        <v>6.5760000000000032</v>
      </c>
      <c r="AB83" s="52">
        <v>8</v>
      </c>
      <c r="AC83" s="59">
        <v>100</v>
      </c>
    </row>
    <row r="84" spans="1:29" ht="16.5" customHeight="1" x14ac:dyDescent="0.3">
      <c r="A84" s="52" t="b">
        <v>1</v>
      </c>
      <c r="B84" s="53" t="s">
        <v>192</v>
      </c>
      <c r="C84" s="52">
        <v>100100002</v>
      </c>
      <c r="D84" s="52">
        <v>2</v>
      </c>
      <c r="E84" s="52">
        <v>29</v>
      </c>
      <c r="F84" s="52">
        <v>100100002</v>
      </c>
      <c r="G84" s="52">
        <v>0.5</v>
      </c>
      <c r="H84" s="60">
        <v>4975</v>
      </c>
      <c r="I84" s="54">
        <v>10000</v>
      </c>
      <c r="J84" s="55">
        <v>1000</v>
      </c>
      <c r="K84" s="55">
        <v>5</v>
      </c>
      <c r="L84" s="55">
        <v>12</v>
      </c>
      <c r="M84" s="61">
        <v>31.645425000000003</v>
      </c>
      <c r="N84" s="62">
        <v>374.77600000000029</v>
      </c>
      <c r="O84" s="63">
        <v>92.237037037037041</v>
      </c>
      <c r="P84" s="63">
        <v>53.430400000000013</v>
      </c>
      <c r="Q84" s="63">
        <v>93.503200000000007</v>
      </c>
      <c r="R84" s="58">
        <v>1</v>
      </c>
      <c r="S84" s="63">
        <v>22.814</v>
      </c>
      <c r="T84" s="63">
        <v>3.5500000000000003</v>
      </c>
      <c r="U84" s="63">
        <v>8.5600000000000051E-2</v>
      </c>
      <c r="V84" s="63">
        <v>0.70000000000000029</v>
      </c>
      <c r="W84" s="63">
        <v>227.92</v>
      </c>
      <c r="X84" s="63">
        <v>1.1407</v>
      </c>
      <c r="Y84" s="63">
        <v>107.57000000000001</v>
      </c>
      <c r="Z84" s="63">
        <v>11.060000000000006</v>
      </c>
      <c r="AA84" s="63">
        <v>6.7680000000000033</v>
      </c>
      <c r="AB84" s="52">
        <v>8</v>
      </c>
      <c r="AC84" s="59">
        <v>100</v>
      </c>
    </row>
    <row r="85" spans="1:29" ht="16.5" customHeight="1" x14ac:dyDescent="0.3">
      <c r="A85" s="52" t="b">
        <v>1</v>
      </c>
      <c r="B85" s="53" t="s">
        <v>193</v>
      </c>
      <c r="C85" s="52">
        <v>100100002</v>
      </c>
      <c r="D85" s="52">
        <v>2</v>
      </c>
      <c r="E85" s="52">
        <v>30</v>
      </c>
      <c r="F85" s="52">
        <v>100100002</v>
      </c>
      <c r="G85" s="52">
        <v>0.5</v>
      </c>
      <c r="H85" s="60">
        <v>5230</v>
      </c>
      <c r="I85" s="54">
        <v>10000</v>
      </c>
      <c r="J85" s="55">
        <v>1000</v>
      </c>
      <c r="K85" s="55">
        <v>5</v>
      </c>
      <c r="L85" s="55">
        <v>12</v>
      </c>
      <c r="M85" s="61">
        <v>32.257500000000007</v>
      </c>
      <c r="N85" s="62">
        <v>390.40000000000038</v>
      </c>
      <c r="O85" s="63">
        <v>93.681012658227843</v>
      </c>
      <c r="P85" s="63">
        <v>53.824000000000005</v>
      </c>
      <c r="Q85" s="63">
        <v>94.191999999999993</v>
      </c>
      <c r="R85" s="58">
        <v>1</v>
      </c>
      <c r="S85" s="63">
        <v>22.84</v>
      </c>
      <c r="T85" s="63">
        <v>3.5600000000000005</v>
      </c>
      <c r="U85" s="63">
        <v>8.800000000000005E-2</v>
      </c>
      <c r="V85" s="63">
        <v>0.72000000000000031</v>
      </c>
      <c r="W85" s="63">
        <v>235.19999999999996</v>
      </c>
      <c r="X85" s="63">
        <v>1.1419999999999999</v>
      </c>
      <c r="Y85" s="63">
        <v>107.8</v>
      </c>
      <c r="Z85" s="63">
        <v>11.300000000000006</v>
      </c>
      <c r="AA85" s="63">
        <v>6.9600000000000035</v>
      </c>
      <c r="AB85" s="52">
        <v>8</v>
      </c>
      <c r="AC85" s="59">
        <v>100</v>
      </c>
    </row>
    <row r="86" spans="1:29" ht="16.5" customHeight="1" x14ac:dyDescent="0.3">
      <c r="A86" s="52" t="b">
        <v>1</v>
      </c>
      <c r="B86" s="53" t="s">
        <v>194</v>
      </c>
      <c r="C86" s="52">
        <v>100100002</v>
      </c>
      <c r="D86" s="52">
        <v>2</v>
      </c>
      <c r="E86" s="52">
        <v>31</v>
      </c>
      <c r="F86" s="52">
        <v>100100002</v>
      </c>
      <c r="G86" s="52">
        <v>0.5</v>
      </c>
      <c r="H86" s="60">
        <v>5491</v>
      </c>
      <c r="I86" s="54">
        <v>10000</v>
      </c>
      <c r="J86" s="55">
        <v>1000</v>
      </c>
      <c r="K86" s="55">
        <v>5</v>
      </c>
      <c r="L86" s="55">
        <v>12</v>
      </c>
      <c r="M86" s="61">
        <v>32.875425000000007</v>
      </c>
      <c r="N86" s="62">
        <v>406.45600000000042</v>
      </c>
      <c r="O86" s="63">
        <v>95.148947032546289</v>
      </c>
      <c r="P86" s="63">
        <v>54.217600000000004</v>
      </c>
      <c r="Q86" s="63">
        <v>94.880800000000008</v>
      </c>
      <c r="R86" s="58">
        <v>1</v>
      </c>
      <c r="S86" s="63">
        <v>22.866</v>
      </c>
      <c r="T86" s="63">
        <v>3.5700000000000003</v>
      </c>
      <c r="U86" s="63">
        <v>9.0400000000000064E-2</v>
      </c>
      <c r="V86" s="63">
        <v>0.74000000000000032</v>
      </c>
      <c r="W86" s="63">
        <v>242.47999999999993</v>
      </c>
      <c r="X86" s="63">
        <v>1.1433</v>
      </c>
      <c r="Y86" s="63">
        <v>108.03</v>
      </c>
      <c r="Z86" s="63">
        <v>11.540000000000006</v>
      </c>
      <c r="AA86" s="63">
        <v>7.1520000000000037</v>
      </c>
      <c r="AB86" s="52">
        <v>8</v>
      </c>
      <c r="AC86" s="59">
        <v>100</v>
      </c>
    </row>
    <row r="87" spans="1:29" ht="16.5" customHeight="1" x14ac:dyDescent="0.3">
      <c r="A87" s="52" t="b">
        <v>1</v>
      </c>
      <c r="B87" s="53" t="s">
        <v>195</v>
      </c>
      <c r="C87" s="52">
        <v>100100002</v>
      </c>
      <c r="D87" s="52">
        <v>2</v>
      </c>
      <c r="E87" s="52">
        <v>32</v>
      </c>
      <c r="F87" s="52">
        <v>100100002</v>
      </c>
      <c r="G87" s="52">
        <v>0.5</v>
      </c>
      <c r="H87" s="60">
        <v>5761</v>
      </c>
      <c r="I87" s="54">
        <v>10000</v>
      </c>
      <c r="J87" s="55">
        <v>1000</v>
      </c>
      <c r="K87" s="55">
        <v>5</v>
      </c>
      <c r="L87" s="55">
        <v>12</v>
      </c>
      <c r="M87" s="61">
        <v>33.499200000000002</v>
      </c>
      <c r="N87" s="62">
        <v>422.94400000000047</v>
      </c>
      <c r="O87" s="63">
        <v>96.641441441441458</v>
      </c>
      <c r="P87" s="63">
        <v>54.611200000000011</v>
      </c>
      <c r="Q87" s="63">
        <v>95.569600000000008</v>
      </c>
      <c r="R87" s="58">
        <v>1</v>
      </c>
      <c r="S87" s="63">
        <v>22.891999999999999</v>
      </c>
      <c r="T87" s="63">
        <v>3.58</v>
      </c>
      <c r="U87" s="63">
        <v>9.2800000000000063E-2</v>
      </c>
      <c r="V87" s="63">
        <v>0.76000000000000023</v>
      </c>
      <c r="W87" s="63">
        <v>249.75999999999996</v>
      </c>
      <c r="X87" s="63">
        <v>1.1445999999999998</v>
      </c>
      <c r="Y87" s="63">
        <v>108.25999999999999</v>
      </c>
      <c r="Z87" s="63">
        <v>11.780000000000006</v>
      </c>
      <c r="AA87" s="63">
        <v>7.3440000000000039</v>
      </c>
      <c r="AB87" s="52">
        <v>8</v>
      </c>
      <c r="AC87" s="59">
        <v>100</v>
      </c>
    </row>
    <row r="88" spans="1:29" ht="16.5" customHeight="1" x14ac:dyDescent="0.3">
      <c r="A88" s="52" t="b">
        <v>1</v>
      </c>
      <c r="B88" s="53" t="s">
        <v>196</v>
      </c>
      <c r="C88" s="52">
        <v>100100002</v>
      </c>
      <c r="D88" s="52">
        <v>2</v>
      </c>
      <c r="E88" s="52">
        <v>33</v>
      </c>
      <c r="F88" s="52">
        <v>100100002</v>
      </c>
      <c r="G88" s="52">
        <v>0.5</v>
      </c>
      <c r="H88" s="60">
        <v>6039</v>
      </c>
      <c r="I88" s="54">
        <v>10000</v>
      </c>
      <c r="J88" s="55">
        <v>1000</v>
      </c>
      <c r="K88" s="55">
        <v>5</v>
      </c>
      <c r="L88" s="55">
        <v>12</v>
      </c>
      <c r="M88" s="61">
        <v>34.128825000000013</v>
      </c>
      <c r="N88" s="62">
        <v>439.86400000000049</v>
      </c>
      <c r="O88" s="63">
        <v>98.159117456197251</v>
      </c>
      <c r="P88" s="63">
        <v>55.004800000000003</v>
      </c>
      <c r="Q88" s="63">
        <v>96.258399999999995</v>
      </c>
      <c r="R88" s="58">
        <v>1</v>
      </c>
      <c r="S88" s="63">
        <v>22.918000000000003</v>
      </c>
      <c r="T88" s="63">
        <v>3.5900000000000003</v>
      </c>
      <c r="U88" s="63">
        <v>9.520000000000009E-2</v>
      </c>
      <c r="V88" s="63">
        <v>0.78000000000000025</v>
      </c>
      <c r="W88" s="63">
        <v>257.03999999999996</v>
      </c>
      <c r="X88" s="63">
        <v>1.1459000000000001</v>
      </c>
      <c r="Y88" s="63">
        <v>108.49000000000001</v>
      </c>
      <c r="Z88" s="63">
        <v>12.020000000000008</v>
      </c>
      <c r="AA88" s="63">
        <v>7.536000000000004</v>
      </c>
      <c r="AB88" s="52">
        <v>8</v>
      </c>
      <c r="AC88" s="59">
        <v>100</v>
      </c>
    </row>
    <row r="89" spans="1:29" ht="16.5" customHeight="1" x14ac:dyDescent="0.3">
      <c r="A89" s="52" t="b">
        <v>1</v>
      </c>
      <c r="B89" s="53" t="s">
        <v>197</v>
      </c>
      <c r="C89" s="52">
        <v>100100002</v>
      </c>
      <c r="D89" s="52">
        <v>2</v>
      </c>
      <c r="E89" s="52">
        <v>34</v>
      </c>
      <c r="F89" s="52">
        <v>100100002</v>
      </c>
      <c r="G89" s="52">
        <v>0.5</v>
      </c>
      <c r="H89" s="60">
        <v>6325</v>
      </c>
      <c r="I89" s="54">
        <v>10000</v>
      </c>
      <c r="J89" s="55">
        <v>1000</v>
      </c>
      <c r="K89" s="55">
        <v>5</v>
      </c>
      <c r="L89" s="55">
        <v>12</v>
      </c>
      <c r="M89" s="61">
        <v>34.764300000000006</v>
      </c>
      <c r="N89" s="62">
        <v>457.21600000000058</v>
      </c>
      <c r="O89" s="63">
        <v>99.702617801047097</v>
      </c>
      <c r="P89" s="63">
        <v>55.398400000000009</v>
      </c>
      <c r="Q89" s="63">
        <v>96.947199999999995</v>
      </c>
      <c r="R89" s="58">
        <v>1</v>
      </c>
      <c r="S89" s="63">
        <v>22.944000000000003</v>
      </c>
      <c r="T89" s="63">
        <v>3.6000000000000005</v>
      </c>
      <c r="U89" s="63">
        <v>9.7600000000000076E-2</v>
      </c>
      <c r="V89" s="63">
        <v>0.80000000000000027</v>
      </c>
      <c r="W89" s="63">
        <v>264.31999999999988</v>
      </c>
      <c r="X89" s="63">
        <v>1.1472</v>
      </c>
      <c r="Y89" s="63">
        <v>108.72</v>
      </c>
      <c r="Z89" s="63">
        <v>12.260000000000009</v>
      </c>
      <c r="AA89" s="63">
        <v>7.7280000000000042</v>
      </c>
      <c r="AB89" s="52">
        <v>8</v>
      </c>
      <c r="AC89" s="59">
        <v>100</v>
      </c>
    </row>
    <row r="90" spans="1:29" ht="16.5" customHeight="1" x14ac:dyDescent="0.3">
      <c r="A90" s="52" t="b">
        <v>1</v>
      </c>
      <c r="B90" s="53" t="s">
        <v>198</v>
      </c>
      <c r="C90" s="52">
        <v>100100002</v>
      </c>
      <c r="D90" s="52">
        <v>2</v>
      </c>
      <c r="E90" s="52">
        <v>35</v>
      </c>
      <c r="F90" s="52">
        <v>100100002</v>
      </c>
      <c r="G90" s="52">
        <v>0.5</v>
      </c>
      <c r="H90" s="60">
        <v>6618</v>
      </c>
      <c r="I90" s="54">
        <v>10000</v>
      </c>
      <c r="J90" s="55">
        <v>1000</v>
      </c>
      <c r="K90" s="55">
        <v>5</v>
      </c>
      <c r="L90" s="55">
        <v>12</v>
      </c>
      <c r="M90" s="61">
        <v>35.405625000000008</v>
      </c>
      <c r="N90" s="62">
        <v>475.00000000000063</v>
      </c>
      <c r="O90" s="63">
        <v>101.27260726072608</v>
      </c>
      <c r="P90" s="63">
        <v>55.792000000000009</v>
      </c>
      <c r="Q90" s="63">
        <v>97.63600000000001</v>
      </c>
      <c r="R90" s="58">
        <v>1</v>
      </c>
      <c r="S90" s="63">
        <v>22.97</v>
      </c>
      <c r="T90" s="63">
        <v>3.6100000000000003</v>
      </c>
      <c r="U90" s="63">
        <v>0.10000000000000009</v>
      </c>
      <c r="V90" s="63">
        <v>0.82000000000000028</v>
      </c>
      <c r="W90" s="63">
        <v>271.59999999999991</v>
      </c>
      <c r="X90" s="63">
        <v>1.1485000000000001</v>
      </c>
      <c r="Y90" s="63">
        <v>108.95</v>
      </c>
      <c r="Z90" s="63">
        <v>12.500000000000009</v>
      </c>
      <c r="AA90" s="63">
        <v>7.9200000000000035</v>
      </c>
      <c r="AB90" s="52">
        <v>8</v>
      </c>
      <c r="AC90" s="59">
        <v>100</v>
      </c>
    </row>
    <row r="91" spans="1:29" ht="16.5" customHeight="1" x14ac:dyDescent="0.3">
      <c r="A91" s="52" t="b">
        <v>1</v>
      </c>
      <c r="B91" s="53" t="s">
        <v>199</v>
      </c>
      <c r="C91" s="52">
        <v>100100002</v>
      </c>
      <c r="D91" s="52">
        <v>2</v>
      </c>
      <c r="E91" s="52">
        <v>36</v>
      </c>
      <c r="F91" s="52">
        <v>100100002</v>
      </c>
      <c r="G91" s="52">
        <v>0.5</v>
      </c>
      <c r="H91" s="60">
        <v>6919</v>
      </c>
      <c r="I91" s="54">
        <v>10000</v>
      </c>
      <c r="J91" s="55">
        <v>1000</v>
      </c>
      <c r="K91" s="55">
        <v>5</v>
      </c>
      <c r="L91" s="55">
        <v>12</v>
      </c>
      <c r="M91" s="61">
        <v>36.052800000000012</v>
      </c>
      <c r="N91" s="62">
        <v>493.21600000000069</v>
      </c>
      <c r="O91" s="63">
        <v>102.86977363515312</v>
      </c>
      <c r="P91" s="63">
        <v>56.185600000000001</v>
      </c>
      <c r="Q91" s="63">
        <v>98.324799999999996</v>
      </c>
      <c r="R91" s="58">
        <v>1</v>
      </c>
      <c r="S91" s="63">
        <v>22.995999999999999</v>
      </c>
      <c r="T91" s="63">
        <v>3.62</v>
      </c>
      <c r="U91" s="63">
        <v>0.10240000000000009</v>
      </c>
      <c r="V91" s="63">
        <v>0.8400000000000003</v>
      </c>
      <c r="W91" s="63">
        <v>278.87999999999988</v>
      </c>
      <c r="X91" s="63">
        <v>1.1497999999999999</v>
      </c>
      <c r="Y91" s="63">
        <v>109.17999999999999</v>
      </c>
      <c r="Z91" s="63">
        <v>12.740000000000009</v>
      </c>
      <c r="AA91" s="63">
        <v>8.1120000000000054</v>
      </c>
      <c r="AB91" s="52">
        <v>8</v>
      </c>
      <c r="AC91" s="59">
        <v>100</v>
      </c>
    </row>
    <row r="92" spans="1:29" ht="16.5" customHeight="1" x14ac:dyDescent="0.3">
      <c r="A92" s="52" t="b">
        <v>1</v>
      </c>
      <c r="B92" s="53" t="s">
        <v>200</v>
      </c>
      <c r="C92" s="52">
        <v>100100002</v>
      </c>
      <c r="D92" s="52">
        <v>2</v>
      </c>
      <c r="E92" s="52">
        <v>37</v>
      </c>
      <c r="F92" s="52">
        <v>100100002</v>
      </c>
      <c r="G92" s="52">
        <v>0.5</v>
      </c>
      <c r="H92" s="60">
        <v>7229</v>
      </c>
      <c r="I92" s="54">
        <v>10000</v>
      </c>
      <c r="J92" s="55">
        <v>1000</v>
      </c>
      <c r="K92" s="55">
        <v>5</v>
      </c>
      <c r="L92" s="55">
        <v>12</v>
      </c>
      <c r="M92" s="61">
        <v>36.705825000000004</v>
      </c>
      <c r="N92" s="62">
        <v>511.86400000000071</v>
      </c>
      <c r="O92" s="63">
        <v>104.49482874412357</v>
      </c>
      <c r="P92" s="63">
        <v>56.579200000000007</v>
      </c>
      <c r="Q92" s="63">
        <v>99.013599999999997</v>
      </c>
      <c r="R92" s="58">
        <v>1</v>
      </c>
      <c r="S92" s="63">
        <v>23.021999999999998</v>
      </c>
      <c r="T92" s="63">
        <v>3.6300000000000003</v>
      </c>
      <c r="U92" s="63">
        <v>0.10480000000000012</v>
      </c>
      <c r="V92" s="63">
        <v>0.86000000000000032</v>
      </c>
      <c r="W92" s="63">
        <v>286.15999999999985</v>
      </c>
      <c r="X92" s="63">
        <v>1.1511</v>
      </c>
      <c r="Y92" s="63">
        <v>109.41</v>
      </c>
      <c r="Z92" s="63">
        <v>12.980000000000011</v>
      </c>
      <c r="AA92" s="63">
        <v>8.3040000000000056</v>
      </c>
      <c r="AB92" s="52">
        <v>8</v>
      </c>
      <c r="AC92" s="59">
        <v>100</v>
      </c>
    </row>
    <row r="93" spans="1:29" ht="16.5" customHeight="1" x14ac:dyDescent="0.3">
      <c r="A93" s="52" t="b">
        <v>1</v>
      </c>
      <c r="B93" s="53" t="s">
        <v>201</v>
      </c>
      <c r="C93" s="52">
        <v>100100002</v>
      </c>
      <c r="D93" s="52">
        <v>2</v>
      </c>
      <c r="E93" s="52">
        <v>38</v>
      </c>
      <c r="F93" s="52">
        <v>100100002</v>
      </c>
      <c r="G93" s="52">
        <v>0.5</v>
      </c>
      <c r="H93" s="60">
        <v>7546</v>
      </c>
      <c r="I93" s="54">
        <v>10000</v>
      </c>
      <c r="J93" s="55">
        <v>1000</v>
      </c>
      <c r="K93" s="55">
        <v>5</v>
      </c>
      <c r="L93" s="55">
        <v>12</v>
      </c>
      <c r="M93" s="61">
        <v>37.364700000000013</v>
      </c>
      <c r="N93" s="62">
        <v>530.94400000000087</v>
      </c>
      <c r="O93" s="63">
        <v>106.14850948509483</v>
      </c>
      <c r="P93" s="63">
        <v>56.972800000000007</v>
      </c>
      <c r="Q93" s="63">
        <v>99.702400000000011</v>
      </c>
      <c r="R93" s="58">
        <v>1</v>
      </c>
      <c r="S93" s="63">
        <v>23.047999999999998</v>
      </c>
      <c r="T93" s="63">
        <v>3.6400000000000006</v>
      </c>
      <c r="U93" s="63">
        <v>0.10720000000000011</v>
      </c>
      <c r="V93" s="63">
        <v>0.88000000000000034</v>
      </c>
      <c r="W93" s="63">
        <v>293.43999999999983</v>
      </c>
      <c r="X93" s="63">
        <v>1.1523999999999999</v>
      </c>
      <c r="Y93" s="63">
        <v>109.63999999999999</v>
      </c>
      <c r="Z93" s="63">
        <v>13.220000000000011</v>
      </c>
      <c r="AA93" s="63">
        <v>8.4960000000000058</v>
      </c>
      <c r="AB93" s="52">
        <v>8</v>
      </c>
      <c r="AC93" s="59">
        <v>100</v>
      </c>
    </row>
    <row r="94" spans="1:29" ht="16.5" customHeight="1" x14ac:dyDescent="0.3">
      <c r="A94" s="52" t="b">
        <v>1</v>
      </c>
      <c r="B94" s="53" t="s">
        <v>202</v>
      </c>
      <c r="C94" s="52">
        <v>100100002</v>
      </c>
      <c r="D94" s="52">
        <v>2</v>
      </c>
      <c r="E94" s="52">
        <v>39</v>
      </c>
      <c r="F94" s="52">
        <v>100100002</v>
      </c>
      <c r="G94" s="52">
        <v>0.5</v>
      </c>
      <c r="H94" s="60">
        <v>7871</v>
      </c>
      <c r="I94" s="54">
        <v>10000</v>
      </c>
      <c r="J94" s="55">
        <v>1000</v>
      </c>
      <c r="K94" s="55">
        <v>5</v>
      </c>
      <c r="L94" s="55">
        <v>12</v>
      </c>
      <c r="M94" s="61">
        <v>38.029425000000003</v>
      </c>
      <c r="N94" s="62">
        <v>550.45600000000081</v>
      </c>
      <c r="O94" s="63">
        <v>107.8315789473684</v>
      </c>
      <c r="P94" s="63">
        <v>57.366400000000013</v>
      </c>
      <c r="Q94" s="63">
        <v>100.39120000000001</v>
      </c>
      <c r="R94" s="58">
        <v>1</v>
      </c>
      <c r="S94" s="63">
        <v>23.074000000000002</v>
      </c>
      <c r="T94" s="63">
        <v>3.6500000000000004</v>
      </c>
      <c r="U94" s="63">
        <v>0.10960000000000011</v>
      </c>
      <c r="V94" s="63">
        <v>0.90000000000000024</v>
      </c>
      <c r="W94" s="63">
        <v>300.71999999999986</v>
      </c>
      <c r="X94" s="63">
        <v>1.1536999999999999</v>
      </c>
      <c r="Y94" s="63">
        <v>109.87</v>
      </c>
      <c r="Z94" s="63">
        <v>13.460000000000012</v>
      </c>
      <c r="AA94" s="63">
        <v>8.6880000000000042</v>
      </c>
      <c r="AB94" s="52">
        <v>8</v>
      </c>
      <c r="AC94" s="59">
        <v>100</v>
      </c>
    </row>
    <row r="95" spans="1:29" ht="16.5" customHeight="1" x14ac:dyDescent="0.3">
      <c r="A95" s="52" t="b">
        <v>1</v>
      </c>
      <c r="B95" s="53" t="s">
        <v>203</v>
      </c>
      <c r="C95" s="52">
        <v>100100002</v>
      </c>
      <c r="D95" s="52">
        <v>2</v>
      </c>
      <c r="E95" s="52">
        <v>40</v>
      </c>
      <c r="F95" s="52">
        <v>100100002</v>
      </c>
      <c r="G95" s="52">
        <v>0.5</v>
      </c>
      <c r="H95" s="60">
        <v>8204</v>
      </c>
      <c r="I95" s="54">
        <v>10000</v>
      </c>
      <c r="J95" s="55">
        <v>1000</v>
      </c>
      <c r="K95" s="55">
        <v>5</v>
      </c>
      <c r="L95" s="55">
        <v>12</v>
      </c>
      <c r="M95" s="61">
        <v>38.700000000000003</v>
      </c>
      <c r="N95" s="62">
        <v>570.40000000000089</v>
      </c>
      <c r="O95" s="63">
        <v>109.54482758620686</v>
      </c>
      <c r="P95" s="63">
        <v>57.760000000000005</v>
      </c>
      <c r="Q95" s="63">
        <v>101.08</v>
      </c>
      <c r="R95" s="58">
        <v>1</v>
      </c>
      <c r="S95" s="63">
        <v>23.1</v>
      </c>
      <c r="T95" s="63">
        <v>3.66</v>
      </c>
      <c r="U95" s="63">
        <v>0.11200000000000011</v>
      </c>
      <c r="V95" s="63">
        <v>0.92000000000000026</v>
      </c>
      <c r="W95" s="63">
        <v>307.99999999999983</v>
      </c>
      <c r="X95" s="63">
        <v>1.155</v>
      </c>
      <c r="Y95" s="63">
        <v>110.1</v>
      </c>
      <c r="Z95" s="63">
        <v>13.700000000000012</v>
      </c>
      <c r="AA95" s="63">
        <v>8.8800000000000061</v>
      </c>
      <c r="AB95" s="52">
        <v>8</v>
      </c>
      <c r="AC95" s="59">
        <v>100</v>
      </c>
    </row>
    <row r="96" spans="1:29" ht="16.5" customHeight="1" x14ac:dyDescent="0.3">
      <c r="A96" s="52" t="b">
        <v>1</v>
      </c>
      <c r="B96" s="53" t="s">
        <v>204</v>
      </c>
      <c r="C96" s="52">
        <v>100100002</v>
      </c>
      <c r="D96" s="52">
        <v>2</v>
      </c>
      <c r="E96" s="52">
        <v>41</v>
      </c>
      <c r="F96" s="52">
        <v>100100002</v>
      </c>
      <c r="G96" s="52">
        <v>0.5</v>
      </c>
      <c r="H96" s="60">
        <v>8544</v>
      </c>
      <c r="I96" s="54">
        <v>10000</v>
      </c>
      <c r="J96" s="55">
        <v>1000</v>
      </c>
      <c r="K96" s="55">
        <v>5</v>
      </c>
      <c r="L96" s="55">
        <v>12</v>
      </c>
      <c r="M96" s="61">
        <v>39.376425000000019</v>
      </c>
      <c r="N96" s="62">
        <v>590.77600000000098</v>
      </c>
      <c r="O96" s="63">
        <v>111.28907446068195</v>
      </c>
      <c r="P96" s="63">
        <v>58.153600000000012</v>
      </c>
      <c r="Q96" s="63">
        <v>101.7688</v>
      </c>
      <c r="R96" s="58">
        <v>1</v>
      </c>
      <c r="S96" s="63">
        <v>23.125999999999998</v>
      </c>
      <c r="T96" s="63">
        <v>3.6700000000000004</v>
      </c>
      <c r="U96" s="63">
        <v>0.11440000000000011</v>
      </c>
      <c r="V96" s="63">
        <v>0.94000000000000028</v>
      </c>
      <c r="W96" s="63">
        <v>315.2799999999998</v>
      </c>
      <c r="X96" s="63">
        <v>1.1562999999999999</v>
      </c>
      <c r="Y96" s="63">
        <v>110.33</v>
      </c>
      <c r="Z96" s="63">
        <v>13.940000000000012</v>
      </c>
      <c r="AA96" s="63">
        <v>9.0720000000000063</v>
      </c>
      <c r="AB96" s="52">
        <v>8</v>
      </c>
      <c r="AC96" s="59">
        <v>100</v>
      </c>
    </row>
    <row r="97" spans="1:29" ht="16.5" customHeight="1" x14ac:dyDescent="0.3">
      <c r="A97" s="52" t="b">
        <v>1</v>
      </c>
      <c r="B97" s="53" t="s">
        <v>205</v>
      </c>
      <c r="C97" s="52">
        <v>100100002</v>
      </c>
      <c r="D97" s="52">
        <v>2</v>
      </c>
      <c r="E97" s="52">
        <v>42</v>
      </c>
      <c r="F97" s="52">
        <v>100100002</v>
      </c>
      <c r="G97" s="52">
        <v>0.5</v>
      </c>
      <c r="H97" s="60">
        <v>8893</v>
      </c>
      <c r="I97" s="54">
        <v>10000</v>
      </c>
      <c r="J97" s="55">
        <v>1000</v>
      </c>
      <c r="K97" s="55">
        <v>5</v>
      </c>
      <c r="L97" s="55">
        <v>12</v>
      </c>
      <c r="M97" s="61">
        <v>40.058700000000002</v>
      </c>
      <c r="N97" s="62">
        <v>611.58400000000097</v>
      </c>
      <c r="O97" s="63">
        <v>113.06516853932582</v>
      </c>
      <c r="P97" s="63">
        <v>58.547200000000011</v>
      </c>
      <c r="Q97" s="63">
        <v>102.45760000000001</v>
      </c>
      <c r="R97" s="58">
        <v>1</v>
      </c>
      <c r="S97" s="63">
        <v>23.151999999999997</v>
      </c>
      <c r="T97" s="63">
        <v>3.68</v>
      </c>
      <c r="U97" s="63">
        <v>0.11680000000000014</v>
      </c>
      <c r="V97" s="63">
        <v>0.9600000000000003</v>
      </c>
      <c r="W97" s="63">
        <v>322.55999999999983</v>
      </c>
      <c r="X97" s="63">
        <v>1.1576</v>
      </c>
      <c r="Y97" s="63">
        <v>110.55999999999999</v>
      </c>
      <c r="Z97" s="63">
        <v>14.180000000000014</v>
      </c>
      <c r="AA97" s="63">
        <v>9.2640000000000065</v>
      </c>
      <c r="AB97" s="52">
        <v>8</v>
      </c>
      <c r="AC97" s="59">
        <v>100</v>
      </c>
    </row>
    <row r="98" spans="1:29" ht="16.5" customHeight="1" x14ac:dyDescent="0.3">
      <c r="A98" s="52" t="b">
        <v>1</v>
      </c>
      <c r="B98" s="53" t="s">
        <v>206</v>
      </c>
      <c r="C98" s="52">
        <v>100100002</v>
      </c>
      <c r="D98" s="52">
        <v>2</v>
      </c>
      <c r="E98" s="52">
        <v>43</v>
      </c>
      <c r="F98" s="52">
        <v>100100002</v>
      </c>
      <c r="G98" s="52">
        <v>0.5</v>
      </c>
      <c r="H98" s="60">
        <v>9249</v>
      </c>
      <c r="I98" s="54">
        <v>10000</v>
      </c>
      <c r="J98" s="55">
        <v>1000</v>
      </c>
      <c r="K98" s="55">
        <v>5</v>
      </c>
      <c r="L98" s="55">
        <v>12</v>
      </c>
      <c r="M98" s="61">
        <v>40.746825000000015</v>
      </c>
      <c r="N98" s="62">
        <v>632.82400000000121</v>
      </c>
      <c r="O98" s="63">
        <v>114.87399007795887</v>
      </c>
      <c r="P98" s="63">
        <v>58.940800000000017</v>
      </c>
      <c r="Q98" s="63">
        <v>103.14640000000001</v>
      </c>
      <c r="R98" s="58">
        <v>1</v>
      </c>
      <c r="S98" s="63">
        <v>23.177999999999997</v>
      </c>
      <c r="T98" s="63">
        <v>3.6900000000000004</v>
      </c>
      <c r="U98" s="63">
        <v>0.11920000000000014</v>
      </c>
      <c r="V98" s="63">
        <v>0.98000000000000032</v>
      </c>
      <c r="W98" s="63">
        <v>329.8399999999998</v>
      </c>
      <c r="X98" s="63">
        <v>1.1588999999999998</v>
      </c>
      <c r="Y98" s="63">
        <v>110.78999999999999</v>
      </c>
      <c r="Z98" s="63">
        <v>14.420000000000014</v>
      </c>
      <c r="AA98" s="63">
        <v>9.4560000000000048</v>
      </c>
      <c r="AB98" s="52">
        <v>8</v>
      </c>
      <c r="AC98" s="59">
        <v>100</v>
      </c>
    </row>
    <row r="99" spans="1:29" ht="16.5" customHeight="1" x14ac:dyDescent="0.3">
      <c r="A99" s="52" t="b">
        <v>1</v>
      </c>
      <c r="B99" s="53" t="s">
        <v>207</v>
      </c>
      <c r="C99" s="52">
        <v>100100002</v>
      </c>
      <c r="D99" s="52">
        <v>2</v>
      </c>
      <c r="E99" s="52">
        <v>44</v>
      </c>
      <c r="F99" s="52">
        <v>100100002</v>
      </c>
      <c r="G99" s="52">
        <v>0.5</v>
      </c>
      <c r="H99" s="60">
        <v>9614</v>
      </c>
      <c r="I99" s="54">
        <v>10000</v>
      </c>
      <c r="J99" s="55">
        <v>1000</v>
      </c>
      <c r="K99" s="55">
        <v>5</v>
      </c>
      <c r="L99" s="55">
        <v>12</v>
      </c>
      <c r="M99" s="61">
        <v>41.44080000000001</v>
      </c>
      <c r="N99" s="62">
        <v>654.49600000000123</v>
      </c>
      <c r="O99" s="63">
        <v>116.71645207439195</v>
      </c>
      <c r="P99" s="63">
        <v>59.334400000000009</v>
      </c>
      <c r="Q99" s="63">
        <v>103.8352</v>
      </c>
      <c r="R99" s="58">
        <v>1</v>
      </c>
      <c r="S99" s="63">
        <v>23.204000000000001</v>
      </c>
      <c r="T99" s="63">
        <v>3.7</v>
      </c>
      <c r="U99" s="63">
        <v>0.12160000000000014</v>
      </c>
      <c r="V99" s="63">
        <v>1.0000000000000002</v>
      </c>
      <c r="W99" s="63">
        <v>337.11999999999972</v>
      </c>
      <c r="X99" s="63">
        <v>1.1602000000000001</v>
      </c>
      <c r="Y99" s="63">
        <v>111.02000000000001</v>
      </c>
      <c r="Z99" s="63">
        <v>14.660000000000014</v>
      </c>
      <c r="AA99" s="63">
        <v>9.6480000000000068</v>
      </c>
      <c r="AB99" s="52">
        <v>8</v>
      </c>
      <c r="AC99" s="59">
        <v>100</v>
      </c>
    </row>
    <row r="100" spans="1:29" ht="16.5" customHeight="1" x14ac:dyDescent="0.3">
      <c r="A100" s="52" t="b">
        <v>1</v>
      </c>
      <c r="B100" s="53" t="s">
        <v>208</v>
      </c>
      <c r="C100" s="52">
        <v>100100002</v>
      </c>
      <c r="D100" s="52">
        <v>2</v>
      </c>
      <c r="E100" s="52">
        <v>45</v>
      </c>
      <c r="F100" s="52">
        <v>100100002</v>
      </c>
      <c r="G100" s="52">
        <v>0.5</v>
      </c>
      <c r="H100" s="60">
        <v>9986</v>
      </c>
      <c r="I100" s="54">
        <v>10000</v>
      </c>
      <c r="J100" s="55">
        <v>1000</v>
      </c>
      <c r="K100" s="55">
        <v>5</v>
      </c>
      <c r="L100" s="55">
        <v>12</v>
      </c>
      <c r="M100" s="61">
        <v>42.140625000000007</v>
      </c>
      <c r="N100" s="62">
        <v>676.60000000000127</v>
      </c>
      <c r="O100" s="63">
        <v>118.59350180505409</v>
      </c>
      <c r="P100" s="63">
        <v>59.728000000000002</v>
      </c>
      <c r="Q100" s="63">
        <v>104.52399999999999</v>
      </c>
      <c r="R100" s="58">
        <v>1</v>
      </c>
      <c r="S100" s="63">
        <v>23.23</v>
      </c>
      <c r="T100" s="63">
        <v>3.7100000000000004</v>
      </c>
      <c r="U100" s="63">
        <v>0.12400000000000014</v>
      </c>
      <c r="V100" s="63">
        <v>1.0200000000000002</v>
      </c>
      <c r="W100" s="63">
        <v>344.39999999999975</v>
      </c>
      <c r="X100" s="63">
        <v>1.1615</v>
      </c>
      <c r="Y100" s="63">
        <v>111.25</v>
      </c>
      <c r="Z100" s="63">
        <v>14.900000000000015</v>
      </c>
      <c r="AA100" s="63">
        <v>9.840000000000007</v>
      </c>
      <c r="AB100" s="52">
        <v>8</v>
      </c>
      <c r="AC100" s="59">
        <v>100</v>
      </c>
    </row>
    <row r="101" spans="1:29" ht="16.5" customHeight="1" x14ac:dyDescent="0.3">
      <c r="A101" s="52" t="b">
        <v>1</v>
      </c>
      <c r="B101" s="53" t="s">
        <v>209</v>
      </c>
      <c r="C101" s="52">
        <v>100100002</v>
      </c>
      <c r="D101" s="52">
        <v>2</v>
      </c>
      <c r="E101" s="52">
        <v>46</v>
      </c>
      <c r="F101" s="52">
        <v>100100002</v>
      </c>
      <c r="G101" s="52">
        <v>0.5</v>
      </c>
      <c r="H101" s="60">
        <v>10366</v>
      </c>
      <c r="I101" s="54">
        <v>10000</v>
      </c>
      <c r="J101" s="55">
        <v>1000</v>
      </c>
      <c r="K101" s="55">
        <v>5</v>
      </c>
      <c r="L101" s="55">
        <v>12</v>
      </c>
      <c r="M101" s="61">
        <v>42.846300000000014</v>
      </c>
      <c r="N101" s="62">
        <v>699.13600000000145</v>
      </c>
      <c r="O101" s="63">
        <v>120.50612244897955</v>
      </c>
      <c r="P101" s="63">
        <v>60.121600000000015</v>
      </c>
      <c r="Q101" s="63">
        <v>105.21280000000002</v>
      </c>
      <c r="R101" s="58">
        <v>1</v>
      </c>
      <c r="S101" s="63">
        <v>23.256</v>
      </c>
      <c r="T101" s="63">
        <v>3.72</v>
      </c>
      <c r="U101" s="63">
        <v>0.12640000000000015</v>
      </c>
      <c r="V101" s="63">
        <v>1.0400000000000003</v>
      </c>
      <c r="W101" s="63">
        <v>351.67999999999978</v>
      </c>
      <c r="X101" s="63">
        <v>1.1628000000000001</v>
      </c>
      <c r="Y101" s="63">
        <v>111.47999999999999</v>
      </c>
      <c r="Z101" s="63">
        <v>15.140000000000015</v>
      </c>
      <c r="AA101" s="63">
        <v>10.032000000000007</v>
      </c>
      <c r="AB101" s="52">
        <v>8</v>
      </c>
      <c r="AC101" s="59">
        <v>100</v>
      </c>
    </row>
    <row r="102" spans="1:29" ht="16.5" customHeight="1" x14ac:dyDescent="0.3">
      <c r="A102" s="52" t="b">
        <v>1</v>
      </c>
      <c r="B102" s="53" t="s">
        <v>210</v>
      </c>
      <c r="C102" s="52">
        <v>100100002</v>
      </c>
      <c r="D102" s="52">
        <v>2</v>
      </c>
      <c r="E102" s="52">
        <v>47</v>
      </c>
      <c r="F102" s="52">
        <v>100100002</v>
      </c>
      <c r="G102" s="52">
        <v>0.5</v>
      </c>
      <c r="H102" s="60">
        <v>10754</v>
      </c>
      <c r="I102" s="54">
        <v>10000</v>
      </c>
      <c r="J102" s="55">
        <v>1000</v>
      </c>
      <c r="K102" s="55">
        <v>5</v>
      </c>
      <c r="L102" s="55">
        <v>12</v>
      </c>
      <c r="M102" s="61">
        <v>43.557825000000008</v>
      </c>
      <c r="N102" s="62">
        <v>722.10400000000141</v>
      </c>
      <c r="O102" s="63">
        <v>122.45533480500366</v>
      </c>
      <c r="P102" s="63">
        <v>60.515200000000007</v>
      </c>
      <c r="Q102" s="63">
        <v>105.9016</v>
      </c>
      <c r="R102" s="58">
        <v>1</v>
      </c>
      <c r="S102" s="63">
        <v>23.281999999999996</v>
      </c>
      <c r="T102" s="63">
        <v>3.7300000000000004</v>
      </c>
      <c r="U102" s="63">
        <v>0.12880000000000019</v>
      </c>
      <c r="V102" s="63">
        <v>1.0600000000000003</v>
      </c>
      <c r="W102" s="63">
        <v>358.95999999999975</v>
      </c>
      <c r="X102" s="63">
        <v>1.1640999999999999</v>
      </c>
      <c r="Y102" s="63">
        <v>111.71</v>
      </c>
      <c r="Z102" s="63">
        <v>15.380000000000017</v>
      </c>
      <c r="AA102" s="63">
        <v>10.224000000000006</v>
      </c>
      <c r="AB102" s="52">
        <v>8</v>
      </c>
      <c r="AC102" s="59">
        <v>100</v>
      </c>
    </row>
    <row r="103" spans="1:29" ht="16.5" customHeight="1" x14ac:dyDescent="0.3">
      <c r="A103" s="52" t="b">
        <v>1</v>
      </c>
      <c r="B103" s="53" t="s">
        <v>211</v>
      </c>
      <c r="C103" s="52">
        <v>100100002</v>
      </c>
      <c r="D103" s="52">
        <v>2</v>
      </c>
      <c r="E103" s="52">
        <v>48</v>
      </c>
      <c r="F103" s="52">
        <v>100100002</v>
      </c>
      <c r="G103" s="52">
        <v>0.5</v>
      </c>
      <c r="H103" s="60">
        <v>11150</v>
      </c>
      <c r="I103" s="54">
        <v>10000</v>
      </c>
      <c r="J103" s="55">
        <v>1000</v>
      </c>
      <c r="K103" s="55">
        <v>5</v>
      </c>
      <c r="L103" s="55">
        <v>12</v>
      </c>
      <c r="M103" s="61">
        <v>44.275200000000012</v>
      </c>
      <c r="N103" s="62">
        <v>745.50400000000161</v>
      </c>
      <c r="O103" s="63">
        <v>124.44219910846952</v>
      </c>
      <c r="P103" s="63">
        <v>60.908800000000014</v>
      </c>
      <c r="Q103" s="63">
        <v>106.5904</v>
      </c>
      <c r="R103" s="58">
        <v>1</v>
      </c>
      <c r="S103" s="63">
        <v>23.307999999999996</v>
      </c>
      <c r="T103" s="63">
        <v>3.74</v>
      </c>
      <c r="U103" s="63">
        <v>0.13120000000000015</v>
      </c>
      <c r="V103" s="63">
        <v>1.0800000000000003</v>
      </c>
      <c r="W103" s="63">
        <v>366.23999999999978</v>
      </c>
      <c r="X103" s="63">
        <v>1.1653999999999998</v>
      </c>
      <c r="Y103" s="63">
        <v>111.93999999999998</v>
      </c>
      <c r="Z103" s="63">
        <v>15.620000000000017</v>
      </c>
      <c r="AA103" s="63">
        <v>10.416000000000007</v>
      </c>
      <c r="AB103" s="52">
        <v>8</v>
      </c>
      <c r="AC103" s="59">
        <v>100</v>
      </c>
    </row>
    <row r="104" spans="1:29" ht="16.5" customHeight="1" x14ac:dyDescent="0.3">
      <c r="A104" s="52" t="b">
        <v>1</v>
      </c>
      <c r="B104" s="53" t="s">
        <v>212</v>
      </c>
      <c r="C104" s="52">
        <v>100100002</v>
      </c>
      <c r="D104" s="52">
        <v>2</v>
      </c>
      <c r="E104" s="52">
        <v>49</v>
      </c>
      <c r="F104" s="52">
        <v>100100002</v>
      </c>
      <c r="G104" s="52">
        <v>0.5</v>
      </c>
      <c r="H104" s="60">
        <v>11554</v>
      </c>
      <c r="I104" s="54">
        <v>10000</v>
      </c>
      <c r="J104" s="55">
        <v>1000</v>
      </c>
      <c r="K104" s="55">
        <v>5</v>
      </c>
      <c r="L104" s="55">
        <v>12</v>
      </c>
      <c r="M104" s="61">
        <v>44.998425000000012</v>
      </c>
      <c r="N104" s="62">
        <v>769.3360000000016</v>
      </c>
      <c r="O104" s="63">
        <v>126.4678169542385</v>
      </c>
      <c r="P104" s="63">
        <v>61.302400000000006</v>
      </c>
      <c r="Q104" s="63">
        <v>107.27919999999999</v>
      </c>
      <c r="R104" s="58">
        <v>1</v>
      </c>
      <c r="S104" s="63">
        <v>23.334</v>
      </c>
      <c r="T104" s="63">
        <v>3.7500000000000004</v>
      </c>
      <c r="U104" s="63">
        <v>0.13360000000000016</v>
      </c>
      <c r="V104" s="63">
        <v>1.1000000000000003</v>
      </c>
      <c r="W104" s="63">
        <v>373.51999999999975</v>
      </c>
      <c r="X104" s="63">
        <v>1.1667000000000001</v>
      </c>
      <c r="Y104" s="63">
        <v>112.17</v>
      </c>
      <c r="Z104" s="63">
        <v>15.860000000000017</v>
      </c>
      <c r="AA104" s="63">
        <v>10.608000000000008</v>
      </c>
      <c r="AB104" s="52">
        <v>8</v>
      </c>
      <c r="AC104" s="59">
        <v>100</v>
      </c>
    </row>
    <row r="105" spans="1:29" ht="16.5" customHeight="1" x14ac:dyDescent="0.3">
      <c r="A105" s="52" t="b">
        <v>1</v>
      </c>
      <c r="B105" s="53" t="s">
        <v>213</v>
      </c>
      <c r="C105" s="52">
        <v>100100002</v>
      </c>
      <c r="D105" s="52">
        <v>2</v>
      </c>
      <c r="E105" s="52">
        <v>50</v>
      </c>
      <c r="F105" s="52">
        <v>100100002</v>
      </c>
      <c r="G105" s="52">
        <v>0.5</v>
      </c>
      <c r="H105" s="60">
        <v>11966</v>
      </c>
      <c r="I105" s="54">
        <v>10000</v>
      </c>
      <c r="J105" s="55">
        <v>1000</v>
      </c>
      <c r="K105" s="55">
        <v>5</v>
      </c>
      <c r="L105" s="55">
        <v>12</v>
      </c>
      <c r="M105" s="61">
        <v>45.727500000000006</v>
      </c>
      <c r="N105" s="62">
        <v>793.60000000000161</v>
      </c>
      <c r="O105" s="63">
        <v>128.5333333333333</v>
      </c>
      <c r="P105" s="63">
        <v>61.696000000000005</v>
      </c>
      <c r="Q105" s="63">
        <v>107.968</v>
      </c>
      <c r="R105" s="58">
        <v>1</v>
      </c>
      <c r="S105" s="63">
        <v>23.36</v>
      </c>
      <c r="T105" s="63">
        <v>3.7600000000000002</v>
      </c>
      <c r="U105" s="63">
        <v>0.13600000000000018</v>
      </c>
      <c r="V105" s="63">
        <v>1.1200000000000003</v>
      </c>
      <c r="W105" s="63">
        <v>380.79999999999973</v>
      </c>
      <c r="X105" s="63">
        <v>1.1679999999999999</v>
      </c>
      <c r="Y105" s="63">
        <v>112.4</v>
      </c>
      <c r="Z105" s="63">
        <v>16.100000000000016</v>
      </c>
      <c r="AA105" s="63">
        <v>10.800000000000008</v>
      </c>
      <c r="AB105" s="52">
        <v>8</v>
      </c>
      <c r="AC105" s="59">
        <v>100</v>
      </c>
    </row>
    <row r="106" spans="1:29" ht="16.5" customHeight="1" x14ac:dyDescent="0.3">
      <c r="A106" s="52" t="b">
        <v>1</v>
      </c>
      <c r="B106" s="53" t="s">
        <v>214</v>
      </c>
      <c r="C106" s="52">
        <v>100100003</v>
      </c>
      <c r="D106" s="52">
        <v>3</v>
      </c>
      <c r="E106" s="52">
        <v>1</v>
      </c>
      <c r="F106" s="52">
        <v>100100003</v>
      </c>
      <c r="G106" s="52">
        <v>0.5</v>
      </c>
      <c r="H106" s="60">
        <v>1857</v>
      </c>
      <c r="I106" s="54">
        <v>10000</v>
      </c>
      <c r="J106" s="55">
        <v>1000</v>
      </c>
      <c r="K106" s="55">
        <v>5</v>
      </c>
      <c r="L106" s="55">
        <v>12</v>
      </c>
      <c r="M106" s="61">
        <v>28.269000000000002</v>
      </c>
      <c r="N106" s="62">
        <v>216.64000000000001</v>
      </c>
      <c r="O106" s="63">
        <v>33.344496124031011</v>
      </c>
      <c r="P106" s="63">
        <v>21.507200000000001</v>
      </c>
      <c r="Q106" s="63">
        <v>43.014400000000002</v>
      </c>
      <c r="R106" s="58">
        <v>1</v>
      </c>
      <c r="S106" s="63">
        <v>20.13</v>
      </c>
      <c r="T106" s="63">
        <v>2.5539999999999998</v>
      </c>
      <c r="U106" s="63">
        <v>3.9760000000000004E-2</v>
      </c>
      <c r="V106" s="63">
        <v>0.55200000000000005</v>
      </c>
      <c r="W106" s="63">
        <v>13.65</v>
      </c>
      <c r="X106" s="63">
        <v>1.0065</v>
      </c>
      <c r="Y106" s="63">
        <v>101.19</v>
      </c>
      <c r="Z106" s="63">
        <v>6.82</v>
      </c>
      <c r="AA106" s="63">
        <v>0.64800000000000013</v>
      </c>
      <c r="AB106" s="52">
        <v>8</v>
      </c>
      <c r="AC106" s="59">
        <v>100</v>
      </c>
    </row>
    <row r="107" spans="1:29" ht="16.5" customHeight="1" x14ac:dyDescent="0.3">
      <c r="A107" s="52" t="b">
        <v>1</v>
      </c>
      <c r="B107" s="53" t="s">
        <v>215</v>
      </c>
      <c r="C107" s="52">
        <v>100100003</v>
      </c>
      <c r="D107" s="52">
        <v>3</v>
      </c>
      <c r="E107" s="52">
        <v>2</v>
      </c>
      <c r="F107" s="52">
        <v>100100003</v>
      </c>
      <c r="G107" s="52">
        <v>0.5</v>
      </c>
      <c r="H107" s="60">
        <v>1962</v>
      </c>
      <c r="I107" s="54">
        <v>10000</v>
      </c>
      <c r="J107" s="55">
        <v>1000</v>
      </c>
      <c r="K107" s="55">
        <v>5</v>
      </c>
      <c r="L107" s="55">
        <v>12</v>
      </c>
      <c r="M107" s="61">
        <v>29.11</v>
      </c>
      <c r="N107" s="62">
        <v>234.56000000000003</v>
      </c>
      <c r="O107" s="63">
        <v>39.211606217616577</v>
      </c>
      <c r="P107" s="63">
        <v>32.433599999999998</v>
      </c>
      <c r="Q107" s="63">
        <v>43.244799999999998</v>
      </c>
      <c r="R107" s="58">
        <v>1</v>
      </c>
      <c r="S107" s="63">
        <v>20.14</v>
      </c>
      <c r="T107" s="63">
        <v>2.5579999999999998</v>
      </c>
      <c r="U107" s="63">
        <v>4.2720000000000008E-2</v>
      </c>
      <c r="V107" s="63">
        <v>0.58400000000000007</v>
      </c>
      <c r="W107" s="63">
        <v>14.7</v>
      </c>
      <c r="X107" s="63">
        <v>1.0069999999999999</v>
      </c>
      <c r="Y107" s="63">
        <v>101.28</v>
      </c>
      <c r="Z107" s="63">
        <v>7.1400000000000006</v>
      </c>
      <c r="AA107" s="63">
        <v>0.69600000000000006</v>
      </c>
      <c r="AB107" s="52">
        <v>8</v>
      </c>
      <c r="AC107" s="59">
        <v>100</v>
      </c>
    </row>
    <row r="108" spans="1:29" ht="16.5" customHeight="1" x14ac:dyDescent="0.3">
      <c r="A108" s="52" t="b">
        <v>1</v>
      </c>
      <c r="B108" s="53" t="s">
        <v>216</v>
      </c>
      <c r="C108" s="52">
        <v>100100003</v>
      </c>
      <c r="D108" s="52">
        <v>3</v>
      </c>
      <c r="E108" s="52">
        <v>3</v>
      </c>
      <c r="F108" s="52">
        <v>100100003</v>
      </c>
      <c r="G108" s="52">
        <v>0.5</v>
      </c>
      <c r="H108" s="60">
        <v>2073</v>
      </c>
      <c r="I108" s="54">
        <v>10000</v>
      </c>
      <c r="J108" s="55">
        <v>1000</v>
      </c>
      <c r="K108" s="55">
        <v>5</v>
      </c>
      <c r="L108" s="55">
        <v>12</v>
      </c>
      <c r="M108" s="61">
        <v>29.963000000000005</v>
      </c>
      <c r="N108" s="62">
        <v>253.76000000000005</v>
      </c>
      <c r="O108" s="63">
        <v>39.522909090909089</v>
      </c>
      <c r="P108" s="63">
        <v>32.606400000000001</v>
      </c>
      <c r="Q108" s="63">
        <v>43.475200000000001</v>
      </c>
      <c r="R108" s="58">
        <v>1</v>
      </c>
      <c r="S108" s="63">
        <v>20.149999999999999</v>
      </c>
      <c r="T108" s="63">
        <v>2.5619999999999998</v>
      </c>
      <c r="U108" s="63">
        <v>4.5680000000000005E-2</v>
      </c>
      <c r="V108" s="63">
        <v>0.6160000000000001</v>
      </c>
      <c r="W108" s="63">
        <v>15.75</v>
      </c>
      <c r="X108" s="63">
        <v>1.0075000000000001</v>
      </c>
      <c r="Y108" s="63">
        <v>101.37</v>
      </c>
      <c r="Z108" s="63">
        <v>7.4600000000000009</v>
      </c>
      <c r="AA108" s="63">
        <v>0.74400000000000011</v>
      </c>
      <c r="AB108" s="52">
        <v>8</v>
      </c>
      <c r="AC108" s="59">
        <v>100</v>
      </c>
    </row>
    <row r="109" spans="1:29" ht="16.5" customHeight="1" x14ac:dyDescent="0.3">
      <c r="A109" s="52" t="b">
        <v>1</v>
      </c>
      <c r="B109" s="53" t="s">
        <v>217</v>
      </c>
      <c r="C109" s="52">
        <v>100100003</v>
      </c>
      <c r="D109" s="52">
        <v>3</v>
      </c>
      <c r="E109" s="52">
        <v>4</v>
      </c>
      <c r="F109" s="52">
        <v>100100003</v>
      </c>
      <c r="G109" s="52">
        <v>0.5</v>
      </c>
      <c r="H109" s="60">
        <v>2192</v>
      </c>
      <c r="I109" s="54">
        <v>10000</v>
      </c>
      <c r="J109" s="55">
        <v>1000</v>
      </c>
      <c r="K109" s="55">
        <v>5</v>
      </c>
      <c r="L109" s="55">
        <v>12</v>
      </c>
      <c r="M109" s="61">
        <v>30.828000000000003</v>
      </c>
      <c r="N109" s="62">
        <v>274.24000000000007</v>
      </c>
      <c r="O109" s="63">
        <v>39.835833333333341</v>
      </c>
      <c r="P109" s="63">
        <v>32.779199999999996</v>
      </c>
      <c r="Q109" s="63">
        <v>43.705600000000004</v>
      </c>
      <c r="R109" s="58">
        <v>1</v>
      </c>
      <c r="S109" s="63">
        <v>20.16</v>
      </c>
      <c r="T109" s="63">
        <v>2.5659999999999998</v>
      </c>
      <c r="U109" s="63">
        <v>4.864000000000001E-2</v>
      </c>
      <c r="V109" s="63">
        <v>0.64800000000000013</v>
      </c>
      <c r="W109" s="63">
        <v>16.8</v>
      </c>
      <c r="X109" s="63">
        <v>1.008</v>
      </c>
      <c r="Y109" s="63">
        <v>101.46000000000001</v>
      </c>
      <c r="Z109" s="63">
        <v>7.7800000000000011</v>
      </c>
      <c r="AA109" s="63">
        <v>0.79200000000000015</v>
      </c>
      <c r="AB109" s="52">
        <v>8</v>
      </c>
      <c r="AC109" s="59">
        <v>100</v>
      </c>
    </row>
    <row r="110" spans="1:29" ht="16.5" customHeight="1" x14ac:dyDescent="0.3">
      <c r="A110" s="52" t="b">
        <v>1</v>
      </c>
      <c r="B110" s="53" t="s">
        <v>218</v>
      </c>
      <c r="C110" s="52">
        <v>100100003</v>
      </c>
      <c r="D110" s="52">
        <v>3</v>
      </c>
      <c r="E110" s="52">
        <v>5</v>
      </c>
      <c r="F110" s="52">
        <v>100100003</v>
      </c>
      <c r="G110" s="52">
        <v>0.5</v>
      </c>
      <c r="H110" s="60">
        <v>2318</v>
      </c>
      <c r="I110" s="54">
        <v>10000</v>
      </c>
      <c r="J110" s="55">
        <v>1000</v>
      </c>
      <c r="K110" s="55">
        <v>5</v>
      </c>
      <c r="L110" s="55">
        <v>12</v>
      </c>
      <c r="M110" s="61">
        <v>31.705000000000005</v>
      </c>
      <c r="N110" s="62">
        <v>296.00000000000011</v>
      </c>
      <c r="O110" s="63">
        <v>40.150391644908623</v>
      </c>
      <c r="P110" s="63">
        <v>32.951999999999998</v>
      </c>
      <c r="Q110" s="63">
        <v>43.936000000000007</v>
      </c>
      <c r="R110" s="58">
        <v>1</v>
      </c>
      <c r="S110" s="63">
        <v>20.170000000000002</v>
      </c>
      <c r="T110" s="63">
        <v>2.57</v>
      </c>
      <c r="U110" s="63">
        <v>5.1600000000000007E-2</v>
      </c>
      <c r="V110" s="63">
        <v>0.68000000000000016</v>
      </c>
      <c r="W110" s="63">
        <v>17.849999999999998</v>
      </c>
      <c r="X110" s="63">
        <v>1.0085</v>
      </c>
      <c r="Y110" s="63">
        <v>101.55</v>
      </c>
      <c r="Z110" s="63">
        <v>8.1000000000000014</v>
      </c>
      <c r="AA110" s="63">
        <v>0.84000000000000041</v>
      </c>
      <c r="AB110" s="52">
        <v>8</v>
      </c>
      <c r="AC110" s="59">
        <v>100</v>
      </c>
    </row>
    <row r="111" spans="1:29" ht="16.5" customHeight="1" x14ac:dyDescent="0.3">
      <c r="A111" s="52" t="b">
        <v>1</v>
      </c>
      <c r="B111" s="53" t="s">
        <v>219</v>
      </c>
      <c r="C111" s="52">
        <v>100100003</v>
      </c>
      <c r="D111" s="52">
        <v>3</v>
      </c>
      <c r="E111" s="52">
        <v>6</v>
      </c>
      <c r="F111" s="52">
        <v>100100003</v>
      </c>
      <c r="G111" s="52">
        <v>0.5</v>
      </c>
      <c r="H111" s="60">
        <v>2450</v>
      </c>
      <c r="I111" s="54">
        <v>10000</v>
      </c>
      <c r="J111" s="55">
        <v>1000</v>
      </c>
      <c r="K111" s="55">
        <v>5</v>
      </c>
      <c r="L111" s="55">
        <v>12</v>
      </c>
      <c r="M111" s="61">
        <v>32.594000000000008</v>
      </c>
      <c r="N111" s="62">
        <v>319.04000000000013</v>
      </c>
      <c r="O111" s="63">
        <v>40.466596858638745</v>
      </c>
      <c r="P111" s="63">
        <v>33.1248</v>
      </c>
      <c r="Q111" s="63">
        <v>44.166400000000003</v>
      </c>
      <c r="R111" s="58">
        <v>1</v>
      </c>
      <c r="S111" s="63">
        <v>20.18</v>
      </c>
      <c r="T111" s="63">
        <v>2.5739999999999998</v>
      </c>
      <c r="U111" s="63">
        <v>5.4560000000000018E-2</v>
      </c>
      <c r="V111" s="63">
        <v>0.71200000000000019</v>
      </c>
      <c r="W111" s="63">
        <v>18.899999999999999</v>
      </c>
      <c r="X111" s="63">
        <v>1.0089999999999999</v>
      </c>
      <c r="Y111" s="63">
        <v>101.64</v>
      </c>
      <c r="Z111" s="63">
        <v>8.4200000000000017</v>
      </c>
      <c r="AA111" s="63">
        <v>0.88800000000000023</v>
      </c>
      <c r="AB111" s="52">
        <v>8</v>
      </c>
      <c r="AC111" s="59">
        <v>100</v>
      </c>
    </row>
    <row r="112" spans="1:29" ht="16.5" customHeight="1" x14ac:dyDescent="0.3">
      <c r="A112" s="52" t="b">
        <v>1</v>
      </c>
      <c r="B112" s="53" t="s">
        <v>220</v>
      </c>
      <c r="C112" s="52">
        <v>100100003</v>
      </c>
      <c r="D112" s="52">
        <v>3</v>
      </c>
      <c r="E112" s="52">
        <v>7</v>
      </c>
      <c r="F112" s="52">
        <v>100100003</v>
      </c>
      <c r="G112" s="52">
        <v>0.5</v>
      </c>
      <c r="H112" s="60">
        <v>2591</v>
      </c>
      <c r="I112" s="54">
        <v>10000</v>
      </c>
      <c r="J112" s="55">
        <v>1000</v>
      </c>
      <c r="K112" s="55">
        <v>5</v>
      </c>
      <c r="L112" s="55">
        <v>12</v>
      </c>
      <c r="M112" s="61">
        <v>33.495000000000005</v>
      </c>
      <c r="N112" s="62">
        <v>343.36000000000013</v>
      </c>
      <c r="O112" s="63">
        <v>40.784461942257217</v>
      </c>
      <c r="P112" s="63">
        <v>33.297600000000003</v>
      </c>
      <c r="Q112" s="63">
        <v>44.396800000000006</v>
      </c>
      <c r="R112" s="58">
        <v>1</v>
      </c>
      <c r="S112" s="63">
        <v>20.190000000000001</v>
      </c>
      <c r="T112" s="63">
        <v>2.5779999999999998</v>
      </c>
      <c r="U112" s="63">
        <v>5.7520000000000016E-2</v>
      </c>
      <c r="V112" s="63">
        <v>0.74400000000000022</v>
      </c>
      <c r="W112" s="63">
        <v>19.95</v>
      </c>
      <c r="X112" s="63">
        <v>1.0095000000000001</v>
      </c>
      <c r="Y112" s="63">
        <v>101.72999999999999</v>
      </c>
      <c r="Z112" s="63">
        <v>8.740000000000002</v>
      </c>
      <c r="AA112" s="63">
        <v>0.93600000000000028</v>
      </c>
      <c r="AB112" s="52">
        <v>8</v>
      </c>
      <c r="AC112" s="59">
        <v>100</v>
      </c>
    </row>
    <row r="113" spans="1:29" ht="16.5" customHeight="1" x14ac:dyDescent="0.3">
      <c r="A113" s="52" t="b">
        <v>1</v>
      </c>
      <c r="B113" s="53" t="s">
        <v>221</v>
      </c>
      <c r="C113" s="52">
        <v>100100003</v>
      </c>
      <c r="D113" s="52">
        <v>3</v>
      </c>
      <c r="E113" s="52">
        <v>8</v>
      </c>
      <c r="F113" s="52">
        <v>100100003</v>
      </c>
      <c r="G113" s="52">
        <v>0.5</v>
      </c>
      <c r="H113" s="60">
        <v>2738</v>
      </c>
      <c r="I113" s="54">
        <v>10000</v>
      </c>
      <c r="J113" s="55">
        <v>1000</v>
      </c>
      <c r="K113" s="55">
        <v>5</v>
      </c>
      <c r="L113" s="55">
        <v>12</v>
      </c>
      <c r="M113" s="61">
        <v>34.408000000000001</v>
      </c>
      <c r="N113" s="62">
        <v>368.96000000000021</v>
      </c>
      <c r="O113" s="63">
        <v>41.103999999999999</v>
      </c>
      <c r="P113" s="63">
        <v>33.470399999999998</v>
      </c>
      <c r="Q113" s="63">
        <v>44.627200000000002</v>
      </c>
      <c r="R113" s="58">
        <v>1</v>
      </c>
      <c r="S113" s="63">
        <v>20.2</v>
      </c>
      <c r="T113" s="63">
        <v>2.5819999999999999</v>
      </c>
      <c r="U113" s="63">
        <v>6.048000000000002E-2</v>
      </c>
      <c r="V113" s="63">
        <v>0.77600000000000025</v>
      </c>
      <c r="W113" s="63">
        <v>21</v>
      </c>
      <c r="X113" s="63">
        <v>1.01</v>
      </c>
      <c r="Y113" s="63">
        <v>101.82000000000001</v>
      </c>
      <c r="Z113" s="63">
        <v>9.0600000000000023</v>
      </c>
      <c r="AA113" s="63">
        <v>0.98400000000000032</v>
      </c>
      <c r="AB113" s="52">
        <v>8</v>
      </c>
      <c r="AC113" s="59">
        <v>100</v>
      </c>
    </row>
    <row r="114" spans="1:29" ht="16.5" customHeight="1" x14ac:dyDescent="0.3">
      <c r="A114" s="52" t="b">
        <v>1</v>
      </c>
      <c r="B114" s="53" t="s">
        <v>222</v>
      </c>
      <c r="C114" s="52">
        <v>100100003</v>
      </c>
      <c r="D114" s="52">
        <v>3</v>
      </c>
      <c r="E114" s="52">
        <v>9</v>
      </c>
      <c r="F114" s="52">
        <v>100100003</v>
      </c>
      <c r="G114" s="52">
        <v>0.5</v>
      </c>
      <c r="H114" s="60">
        <v>2892</v>
      </c>
      <c r="I114" s="54">
        <v>10000</v>
      </c>
      <c r="J114" s="55">
        <v>1000</v>
      </c>
      <c r="K114" s="55">
        <v>5</v>
      </c>
      <c r="L114" s="55">
        <v>12</v>
      </c>
      <c r="M114" s="61">
        <v>35.333000000000006</v>
      </c>
      <c r="N114" s="62">
        <v>395.8400000000002</v>
      </c>
      <c r="O114" s="63">
        <v>41.425224274406332</v>
      </c>
      <c r="P114" s="63">
        <v>33.6432</v>
      </c>
      <c r="Q114" s="63">
        <v>44.857600000000005</v>
      </c>
      <c r="R114" s="58">
        <v>1</v>
      </c>
      <c r="S114" s="63">
        <v>20.21</v>
      </c>
      <c r="T114" s="63">
        <v>2.5859999999999999</v>
      </c>
      <c r="U114" s="63">
        <v>6.3440000000000024E-2</v>
      </c>
      <c r="V114" s="63">
        <v>0.80800000000000027</v>
      </c>
      <c r="W114" s="63">
        <v>22.05</v>
      </c>
      <c r="X114" s="63">
        <v>1.0105</v>
      </c>
      <c r="Y114" s="63">
        <v>101.91</v>
      </c>
      <c r="Z114" s="63">
        <v>9.3800000000000026</v>
      </c>
      <c r="AA114" s="63">
        <v>1.0320000000000005</v>
      </c>
      <c r="AB114" s="52">
        <v>8</v>
      </c>
      <c r="AC114" s="59">
        <v>100</v>
      </c>
    </row>
    <row r="115" spans="1:29" ht="16.5" customHeight="1" x14ac:dyDescent="0.3">
      <c r="A115" s="52" t="b">
        <v>1</v>
      </c>
      <c r="B115" s="53" t="s">
        <v>223</v>
      </c>
      <c r="C115" s="52">
        <v>100100003</v>
      </c>
      <c r="D115" s="52">
        <v>3</v>
      </c>
      <c r="E115" s="52">
        <v>10</v>
      </c>
      <c r="F115" s="52">
        <v>100100003</v>
      </c>
      <c r="G115" s="52">
        <v>0.5</v>
      </c>
      <c r="H115" s="60">
        <v>3054</v>
      </c>
      <c r="I115" s="54">
        <v>10000</v>
      </c>
      <c r="J115" s="55">
        <v>1000</v>
      </c>
      <c r="K115" s="55">
        <v>5</v>
      </c>
      <c r="L115" s="55">
        <v>12</v>
      </c>
      <c r="M115" s="61">
        <v>36.27000000000001</v>
      </c>
      <c r="N115" s="62">
        <v>424.00000000000023</v>
      </c>
      <c r="O115" s="63">
        <v>41.748148148148147</v>
      </c>
      <c r="P115" s="63">
        <v>33.815999999999995</v>
      </c>
      <c r="Q115" s="63">
        <v>45.088000000000001</v>
      </c>
      <c r="R115" s="58">
        <v>1</v>
      </c>
      <c r="S115" s="63">
        <v>20.22</v>
      </c>
      <c r="T115" s="63">
        <v>2.59</v>
      </c>
      <c r="U115" s="63">
        <v>6.6400000000000015E-2</v>
      </c>
      <c r="V115" s="63">
        <v>0.8400000000000003</v>
      </c>
      <c r="W115" s="63">
        <v>23.099999999999998</v>
      </c>
      <c r="X115" s="63">
        <v>1.0109999999999999</v>
      </c>
      <c r="Y115" s="63">
        <v>102</v>
      </c>
      <c r="Z115" s="63">
        <v>9.7000000000000028</v>
      </c>
      <c r="AA115" s="63">
        <v>1.0800000000000005</v>
      </c>
      <c r="AB115" s="52">
        <v>8</v>
      </c>
      <c r="AC115" s="59">
        <v>100</v>
      </c>
    </row>
    <row r="116" spans="1:29" ht="16.5" customHeight="1" x14ac:dyDescent="0.3">
      <c r="A116" s="52" t="b">
        <v>1</v>
      </c>
      <c r="B116" s="53" t="s">
        <v>224</v>
      </c>
      <c r="C116" s="52">
        <v>100100003</v>
      </c>
      <c r="D116" s="52">
        <v>3</v>
      </c>
      <c r="E116" s="52">
        <v>11</v>
      </c>
      <c r="F116" s="52">
        <v>100100003</v>
      </c>
      <c r="G116" s="52">
        <v>0.5</v>
      </c>
      <c r="H116" s="60">
        <v>3223</v>
      </c>
      <c r="I116" s="54">
        <v>10000</v>
      </c>
      <c r="J116" s="55">
        <v>1000</v>
      </c>
      <c r="K116" s="55">
        <v>5</v>
      </c>
      <c r="L116" s="55">
        <v>12</v>
      </c>
      <c r="M116" s="61">
        <v>37.219000000000008</v>
      </c>
      <c r="N116" s="62">
        <v>453.44000000000028</v>
      </c>
      <c r="O116" s="63">
        <v>42.072785145888595</v>
      </c>
      <c r="P116" s="63">
        <v>33.988799999999998</v>
      </c>
      <c r="Q116" s="63">
        <v>45.318399999999997</v>
      </c>
      <c r="R116" s="58">
        <v>1</v>
      </c>
      <c r="S116" s="63">
        <v>20.23</v>
      </c>
      <c r="T116" s="63">
        <v>2.5939999999999999</v>
      </c>
      <c r="U116" s="63">
        <v>6.9360000000000033E-2</v>
      </c>
      <c r="V116" s="63">
        <v>0.87200000000000033</v>
      </c>
      <c r="W116" s="63">
        <v>24.15</v>
      </c>
      <c r="X116" s="63">
        <v>1.0115000000000001</v>
      </c>
      <c r="Y116" s="63">
        <v>102.09</v>
      </c>
      <c r="Z116" s="63">
        <v>10.020000000000003</v>
      </c>
      <c r="AA116" s="63">
        <v>1.1280000000000006</v>
      </c>
      <c r="AB116" s="52">
        <v>8</v>
      </c>
      <c r="AC116" s="59">
        <v>100</v>
      </c>
    </row>
    <row r="117" spans="1:29" ht="16.5" customHeight="1" x14ac:dyDescent="0.3">
      <c r="A117" s="52" t="b">
        <v>1</v>
      </c>
      <c r="B117" s="53" t="s">
        <v>225</v>
      </c>
      <c r="C117" s="52">
        <v>100100003</v>
      </c>
      <c r="D117" s="52">
        <v>3</v>
      </c>
      <c r="E117" s="52">
        <v>12</v>
      </c>
      <c r="F117" s="52">
        <v>100100003</v>
      </c>
      <c r="G117" s="52">
        <v>0.5</v>
      </c>
      <c r="H117" s="60">
        <v>3399</v>
      </c>
      <c r="I117" s="54">
        <v>10000</v>
      </c>
      <c r="J117" s="55">
        <v>1000</v>
      </c>
      <c r="K117" s="55">
        <v>5</v>
      </c>
      <c r="L117" s="55">
        <v>12</v>
      </c>
      <c r="M117" s="61">
        <v>38.180000000000007</v>
      </c>
      <c r="N117" s="62">
        <v>484.16000000000031</v>
      </c>
      <c r="O117" s="63">
        <v>42.399148936170207</v>
      </c>
      <c r="P117" s="63">
        <v>34.1616</v>
      </c>
      <c r="Q117" s="63">
        <v>45.5488</v>
      </c>
      <c r="R117" s="58">
        <v>1</v>
      </c>
      <c r="S117" s="63">
        <v>20.239999999999998</v>
      </c>
      <c r="T117" s="63">
        <v>2.5979999999999999</v>
      </c>
      <c r="U117" s="63">
        <v>7.2320000000000023E-2</v>
      </c>
      <c r="V117" s="63">
        <v>0.90400000000000036</v>
      </c>
      <c r="W117" s="63">
        <v>25.2</v>
      </c>
      <c r="X117" s="63">
        <v>1.012</v>
      </c>
      <c r="Y117" s="63">
        <v>102.17999999999999</v>
      </c>
      <c r="Z117" s="63">
        <v>10.340000000000003</v>
      </c>
      <c r="AA117" s="63">
        <v>1.1760000000000006</v>
      </c>
      <c r="AB117" s="52">
        <v>8</v>
      </c>
      <c r="AC117" s="59">
        <v>100</v>
      </c>
    </row>
    <row r="118" spans="1:29" ht="16.5" customHeight="1" x14ac:dyDescent="0.3">
      <c r="A118" s="52" t="b">
        <v>1</v>
      </c>
      <c r="B118" s="53" t="s">
        <v>226</v>
      </c>
      <c r="C118" s="52">
        <v>100100003</v>
      </c>
      <c r="D118" s="52">
        <v>3</v>
      </c>
      <c r="E118" s="52">
        <v>13</v>
      </c>
      <c r="F118" s="52">
        <v>100100003</v>
      </c>
      <c r="G118" s="52">
        <v>0.5</v>
      </c>
      <c r="H118" s="60">
        <v>3582</v>
      </c>
      <c r="I118" s="54">
        <v>10000</v>
      </c>
      <c r="J118" s="55">
        <v>1000</v>
      </c>
      <c r="K118" s="55">
        <v>5</v>
      </c>
      <c r="L118" s="55">
        <v>12</v>
      </c>
      <c r="M118" s="61">
        <v>39.153000000000013</v>
      </c>
      <c r="N118" s="62">
        <v>516.16000000000031</v>
      </c>
      <c r="O118" s="63">
        <v>42.727253333333337</v>
      </c>
      <c r="P118" s="63">
        <v>34.334400000000002</v>
      </c>
      <c r="Q118" s="63">
        <v>45.779200000000003</v>
      </c>
      <c r="R118" s="58">
        <v>1</v>
      </c>
      <c r="S118" s="63">
        <v>20.25</v>
      </c>
      <c r="T118" s="63">
        <v>2.6019999999999999</v>
      </c>
      <c r="U118" s="63">
        <v>7.5280000000000027E-2</v>
      </c>
      <c r="V118" s="63">
        <v>0.93600000000000039</v>
      </c>
      <c r="W118" s="63">
        <v>26.25</v>
      </c>
      <c r="X118" s="63">
        <v>1.0125</v>
      </c>
      <c r="Y118" s="63">
        <v>102.27000000000001</v>
      </c>
      <c r="Z118" s="63">
        <v>10.660000000000004</v>
      </c>
      <c r="AA118" s="63">
        <v>1.2240000000000006</v>
      </c>
      <c r="AB118" s="52">
        <v>8</v>
      </c>
      <c r="AC118" s="59">
        <v>100</v>
      </c>
    </row>
    <row r="119" spans="1:29" ht="16.5" customHeight="1" x14ac:dyDescent="0.3">
      <c r="A119" s="52" t="b">
        <v>1</v>
      </c>
      <c r="B119" s="53" t="s">
        <v>227</v>
      </c>
      <c r="C119" s="52">
        <v>100100003</v>
      </c>
      <c r="D119" s="52">
        <v>3</v>
      </c>
      <c r="E119" s="52">
        <v>14</v>
      </c>
      <c r="F119" s="52">
        <v>100100003</v>
      </c>
      <c r="G119" s="52">
        <v>0.5</v>
      </c>
      <c r="H119" s="60">
        <v>3772</v>
      </c>
      <c r="I119" s="54">
        <v>10000</v>
      </c>
      <c r="J119" s="55">
        <v>1000</v>
      </c>
      <c r="K119" s="55">
        <v>5</v>
      </c>
      <c r="L119" s="55">
        <v>12</v>
      </c>
      <c r="M119" s="61">
        <v>40.138000000000012</v>
      </c>
      <c r="N119" s="62">
        <v>549.4400000000004</v>
      </c>
      <c r="O119" s="63">
        <v>43.057112299465246</v>
      </c>
      <c r="P119" s="63">
        <v>34.507199999999997</v>
      </c>
      <c r="Q119" s="63">
        <v>46.009600000000006</v>
      </c>
      <c r="R119" s="58">
        <v>1</v>
      </c>
      <c r="S119" s="63">
        <v>20.260000000000002</v>
      </c>
      <c r="T119" s="63">
        <v>2.6059999999999999</v>
      </c>
      <c r="U119" s="63">
        <v>7.8240000000000032E-2</v>
      </c>
      <c r="V119" s="63">
        <v>0.96800000000000042</v>
      </c>
      <c r="W119" s="63">
        <v>27.3</v>
      </c>
      <c r="X119" s="63">
        <v>1.0129999999999999</v>
      </c>
      <c r="Y119" s="63">
        <v>102.36</v>
      </c>
      <c r="Z119" s="63">
        <v>10.980000000000004</v>
      </c>
      <c r="AA119" s="63">
        <v>1.2720000000000007</v>
      </c>
      <c r="AB119" s="52">
        <v>8</v>
      </c>
      <c r="AC119" s="59">
        <v>100</v>
      </c>
    </row>
    <row r="120" spans="1:29" ht="16.5" customHeight="1" x14ac:dyDescent="0.3">
      <c r="A120" s="52" t="b">
        <v>1</v>
      </c>
      <c r="B120" s="53" t="s">
        <v>228</v>
      </c>
      <c r="C120" s="52">
        <v>100100003</v>
      </c>
      <c r="D120" s="52">
        <v>3</v>
      </c>
      <c r="E120" s="52">
        <v>15</v>
      </c>
      <c r="F120" s="52">
        <v>100100003</v>
      </c>
      <c r="G120" s="52">
        <v>0.5</v>
      </c>
      <c r="H120" s="60">
        <v>3970</v>
      </c>
      <c r="I120" s="54">
        <v>10000</v>
      </c>
      <c r="J120" s="55">
        <v>1000</v>
      </c>
      <c r="K120" s="55">
        <v>5</v>
      </c>
      <c r="L120" s="55">
        <v>12</v>
      </c>
      <c r="M120" s="61">
        <v>41.135000000000012</v>
      </c>
      <c r="N120" s="62">
        <v>584.00000000000045</v>
      </c>
      <c r="O120" s="63">
        <v>43.388739946380703</v>
      </c>
      <c r="P120" s="63">
        <v>34.68</v>
      </c>
      <c r="Q120" s="63">
        <v>46.24</v>
      </c>
      <c r="R120" s="58">
        <v>1</v>
      </c>
      <c r="S120" s="63">
        <v>20.27</v>
      </c>
      <c r="T120" s="63">
        <v>2.61</v>
      </c>
      <c r="U120" s="63">
        <v>8.1200000000000036E-2</v>
      </c>
      <c r="V120" s="63">
        <v>1.0000000000000004</v>
      </c>
      <c r="W120" s="63">
        <v>28.349999999999998</v>
      </c>
      <c r="X120" s="63">
        <v>1.0135000000000001</v>
      </c>
      <c r="Y120" s="63">
        <v>102.45</v>
      </c>
      <c r="Z120" s="63">
        <v>11.300000000000004</v>
      </c>
      <c r="AA120" s="63">
        <v>1.3200000000000007</v>
      </c>
      <c r="AB120" s="52">
        <v>8</v>
      </c>
      <c r="AC120" s="59">
        <v>100</v>
      </c>
    </row>
    <row r="121" spans="1:29" ht="16.5" customHeight="1" x14ac:dyDescent="0.3">
      <c r="A121" s="52" t="b">
        <v>1</v>
      </c>
      <c r="B121" s="53" t="s">
        <v>229</v>
      </c>
      <c r="C121" s="52">
        <v>100100003</v>
      </c>
      <c r="D121" s="52">
        <v>3</v>
      </c>
      <c r="E121" s="52">
        <v>16</v>
      </c>
      <c r="F121" s="52">
        <v>100100003</v>
      </c>
      <c r="G121" s="52">
        <v>0.5</v>
      </c>
      <c r="H121" s="60">
        <v>4174</v>
      </c>
      <c r="I121" s="54">
        <v>10000</v>
      </c>
      <c r="J121" s="55">
        <v>1000</v>
      </c>
      <c r="K121" s="55">
        <v>5</v>
      </c>
      <c r="L121" s="55">
        <v>12</v>
      </c>
      <c r="M121" s="61">
        <v>42.144000000000005</v>
      </c>
      <c r="N121" s="62">
        <v>619.84000000000049</v>
      </c>
      <c r="O121" s="63">
        <v>43.722150537634413</v>
      </c>
      <c r="P121" s="63">
        <v>34.852800000000002</v>
      </c>
      <c r="Q121" s="63">
        <v>46.470400000000005</v>
      </c>
      <c r="R121" s="58">
        <v>1</v>
      </c>
      <c r="S121" s="63">
        <v>20.28</v>
      </c>
      <c r="T121" s="63">
        <v>2.6139999999999999</v>
      </c>
      <c r="U121" s="63">
        <v>8.416000000000004E-2</v>
      </c>
      <c r="V121" s="63">
        <v>1.0320000000000005</v>
      </c>
      <c r="W121" s="63">
        <v>29.4</v>
      </c>
      <c r="X121" s="63">
        <v>1.014</v>
      </c>
      <c r="Y121" s="63">
        <v>102.54</v>
      </c>
      <c r="Z121" s="63">
        <v>11.620000000000005</v>
      </c>
      <c r="AA121" s="63">
        <v>1.3680000000000008</v>
      </c>
      <c r="AB121" s="52">
        <v>8</v>
      </c>
      <c r="AC121" s="59">
        <v>100</v>
      </c>
    </row>
    <row r="122" spans="1:29" ht="16.5" customHeight="1" x14ac:dyDescent="0.3">
      <c r="A122" s="52" t="b">
        <v>1</v>
      </c>
      <c r="B122" s="53" t="s">
        <v>230</v>
      </c>
      <c r="C122" s="52">
        <v>100100003</v>
      </c>
      <c r="D122" s="52">
        <v>3</v>
      </c>
      <c r="E122" s="52">
        <v>17</v>
      </c>
      <c r="F122" s="52">
        <v>100100003</v>
      </c>
      <c r="G122" s="52">
        <v>0.5</v>
      </c>
      <c r="H122" s="60">
        <v>4386</v>
      </c>
      <c r="I122" s="54">
        <v>10000</v>
      </c>
      <c r="J122" s="55">
        <v>1000</v>
      </c>
      <c r="K122" s="55">
        <v>5</v>
      </c>
      <c r="L122" s="55">
        <v>12</v>
      </c>
      <c r="M122" s="61">
        <v>43.165000000000013</v>
      </c>
      <c r="N122" s="62">
        <v>656.9600000000006</v>
      </c>
      <c r="O122" s="63">
        <v>44.057358490566031</v>
      </c>
      <c r="P122" s="63">
        <v>35.025599999999997</v>
      </c>
      <c r="Q122" s="63">
        <v>46.700800000000001</v>
      </c>
      <c r="R122" s="58">
        <v>1</v>
      </c>
      <c r="S122" s="63">
        <v>20.29</v>
      </c>
      <c r="T122" s="63">
        <v>2.6179999999999999</v>
      </c>
      <c r="U122" s="63">
        <v>8.7120000000000031E-2</v>
      </c>
      <c r="V122" s="63">
        <v>1.0640000000000005</v>
      </c>
      <c r="W122" s="63">
        <v>30.45</v>
      </c>
      <c r="X122" s="63">
        <v>1.0145</v>
      </c>
      <c r="Y122" s="63">
        <v>102.63</v>
      </c>
      <c r="Z122" s="63">
        <v>11.940000000000005</v>
      </c>
      <c r="AA122" s="63">
        <v>1.4160000000000008</v>
      </c>
      <c r="AB122" s="52">
        <v>8</v>
      </c>
      <c r="AC122" s="59">
        <v>100</v>
      </c>
    </row>
    <row r="123" spans="1:29" ht="16.5" customHeight="1" x14ac:dyDescent="0.3">
      <c r="A123" s="52" t="b">
        <v>1</v>
      </c>
      <c r="B123" s="53" t="s">
        <v>231</v>
      </c>
      <c r="C123" s="52">
        <v>100100003</v>
      </c>
      <c r="D123" s="52">
        <v>3</v>
      </c>
      <c r="E123" s="52">
        <v>18</v>
      </c>
      <c r="F123" s="52">
        <v>100100003</v>
      </c>
      <c r="G123" s="52">
        <v>0.5</v>
      </c>
      <c r="H123" s="60">
        <v>4605</v>
      </c>
      <c r="I123" s="54">
        <v>10000</v>
      </c>
      <c r="J123" s="55">
        <v>1000</v>
      </c>
      <c r="K123" s="55">
        <v>5</v>
      </c>
      <c r="L123" s="55">
        <v>12</v>
      </c>
      <c r="M123" s="61">
        <v>44.198000000000008</v>
      </c>
      <c r="N123" s="62">
        <v>695.36000000000058</v>
      </c>
      <c r="O123" s="63">
        <v>44.394378378378384</v>
      </c>
      <c r="P123" s="63">
        <v>35.198399999999999</v>
      </c>
      <c r="Q123" s="63">
        <v>46.931200000000004</v>
      </c>
      <c r="R123" s="58">
        <v>1</v>
      </c>
      <c r="S123" s="63">
        <v>20.3</v>
      </c>
      <c r="T123" s="63">
        <v>2.6219999999999999</v>
      </c>
      <c r="U123" s="63">
        <v>9.0080000000000035E-2</v>
      </c>
      <c r="V123" s="63">
        <v>1.0960000000000005</v>
      </c>
      <c r="W123" s="63">
        <v>31.5</v>
      </c>
      <c r="X123" s="63">
        <v>1.0149999999999999</v>
      </c>
      <c r="Y123" s="63">
        <v>102.72</v>
      </c>
      <c r="Z123" s="63">
        <v>12.260000000000005</v>
      </c>
      <c r="AA123" s="63">
        <v>1.4640000000000009</v>
      </c>
      <c r="AB123" s="52">
        <v>8</v>
      </c>
      <c r="AC123" s="59">
        <v>100</v>
      </c>
    </row>
    <row r="124" spans="1:29" ht="16.5" customHeight="1" x14ac:dyDescent="0.3">
      <c r="A124" s="52" t="b">
        <v>1</v>
      </c>
      <c r="B124" s="53" t="s">
        <v>232</v>
      </c>
      <c r="C124" s="52">
        <v>100100003</v>
      </c>
      <c r="D124" s="52">
        <v>3</v>
      </c>
      <c r="E124" s="52">
        <v>19</v>
      </c>
      <c r="F124" s="52">
        <v>100100003</v>
      </c>
      <c r="G124" s="52">
        <v>0.5</v>
      </c>
      <c r="H124" s="60">
        <v>4831</v>
      </c>
      <c r="I124" s="54">
        <v>10000</v>
      </c>
      <c r="J124" s="55">
        <v>1000</v>
      </c>
      <c r="K124" s="55">
        <v>5</v>
      </c>
      <c r="L124" s="55">
        <v>12</v>
      </c>
      <c r="M124" s="61">
        <v>45.243000000000016</v>
      </c>
      <c r="N124" s="62">
        <v>735.04000000000065</v>
      </c>
      <c r="O124" s="63">
        <v>44.733224932249314</v>
      </c>
      <c r="P124" s="63">
        <v>35.371199999999995</v>
      </c>
      <c r="Q124" s="63">
        <v>47.1616</v>
      </c>
      <c r="R124" s="58">
        <v>1</v>
      </c>
      <c r="S124" s="63">
        <v>20.309999999999999</v>
      </c>
      <c r="T124" s="63">
        <v>2.6259999999999999</v>
      </c>
      <c r="U124" s="63">
        <v>9.3040000000000053E-2</v>
      </c>
      <c r="V124" s="63">
        <v>1.1280000000000006</v>
      </c>
      <c r="W124" s="63">
        <v>32.549999999999997</v>
      </c>
      <c r="X124" s="63">
        <v>1.0155000000000001</v>
      </c>
      <c r="Y124" s="63">
        <v>102.80999999999999</v>
      </c>
      <c r="Z124" s="63">
        <v>12.580000000000005</v>
      </c>
      <c r="AA124" s="63">
        <v>1.5120000000000009</v>
      </c>
      <c r="AB124" s="52">
        <v>8</v>
      </c>
      <c r="AC124" s="59">
        <v>100</v>
      </c>
    </row>
    <row r="125" spans="1:29" ht="16.5" customHeight="1" x14ac:dyDescent="0.3">
      <c r="A125" s="52" t="b">
        <v>1</v>
      </c>
      <c r="B125" s="53" t="s">
        <v>233</v>
      </c>
      <c r="C125" s="52">
        <v>100100003</v>
      </c>
      <c r="D125" s="52">
        <v>3</v>
      </c>
      <c r="E125" s="52">
        <v>20</v>
      </c>
      <c r="F125" s="52">
        <v>100100003</v>
      </c>
      <c r="G125" s="52">
        <v>0.5</v>
      </c>
      <c r="H125" s="60">
        <v>5064</v>
      </c>
      <c r="I125" s="54">
        <v>10000</v>
      </c>
      <c r="J125" s="55">
        <v>1000</v>
      </c>
      <c r="K125" s="55">
        <v>5</v>
      </c>
      <c r="L125" s="55">
        <v>12</v>
      </c>
      <c r="M125" s="61">
        <v>46.300000000000018</v>
      </c>
      <c r="N125" s="62">
        <v>776.00000000000068</v>
      </c>
      <c r="O125" s="63">
        <v>45.073913043478264</v>
      </c>
      <c r="P125" s="63">
        <v>35.543999999999997</v>
      </c>
      <c r="Q125" s="63">
        <v>47.392000000000003</v>
      </c>
      <c r="R125" s="58">
        <v>1</v>
      </c>
      <c r="S125" s="63">
        <v>20.32</v>
      </c>
      <c r="T125" s="63">
        <v>2.63</v>
      </c>
      <c r="U125" s="63">
        <v>9.6000000000000044E-2</v>
      </c>
      <c r="V125" s="63">
        <v>1.1600000000000006</v>
      </c>
      <c r="W125" s="63">
        <v>33.6</v>
      </c>
      <c r="X125" s="63">
        <v>1.016</v>
      </c>
      <c r="Y125" s="63">
        <v>102.9</v>
      </c>
      <c r="Z125" s="63">
        <v>12.900000000000006</v>
      </c>
      <c r="AA125" s="63">
        <v>1.5600000000000009</v>
      </c>
      <c r="AB125" s="52">
        <v>8</v>
      </c>
      <c r="AC125" s="59">
        <v>100</v>
      </c>
    </row>
    <row r="126" spans="1:29" ht="16.5" customHeight="1" x14ac:dyDescent="0.3">
      <c r="A126" s="52" t="b">
        <v>1</v>
      </c>
      <c r="B126" s="53" t="s">
        <v>234</v>
      </c>
      <c r="C126" s="52">
        <v>100100003</v>
      </c>
      <c r="D126" s="52">
        <v>3</v>
      </c>
      <c r="E126" s="52">
        <v>21</v>
      </c>
      <c r="F126" s="52">
        <v>100100003</v>
      </c>
      <c r="G126" s="52">
        <v>0.5</v>
      </c>
      <c r="H126" s="60">
        <v>6358</v>
      </c>
      <c r="I126" s="54">
        <v>10000</v>
      </c>
      <c r="J126" s="55">
        <v>1000</v>
      </c>
      <c r="K126" s="55">
        <v>5</v>
      </c>
      <c r="L126" s="55">
        <v>12</v>
      </c>
      <c r="M126" s="61">
        <v>71.553450000000012</v>
      </c>
      <c r="N126" s="62">
        <v>974.80000000000075</v>
      </c>
      <c r="O126" s="63">
        <v>71.479607415485262</v>
      </c>
      <c r="P126" s="63">
        <v>47.670400000000001</v>
      </c>
      <c r="Q126" s="63">
        <v>83.423199999999994</v>
      </c>
      <c r="R126" s="58">
        <v>1</v>
      </c>
      <c r="S126" s="63">
        <v>22.331999999999997</v>
      </c>
      <c r="T126" s="63">
        <v>2.8350000000000004</v>
      </c>
      <c r="U126" s="63">
        <v>9.9680000000000046E-2</v>
      </c>
      <c r="V126" s="63">
        <v>1.2120000000000006</v>
      </c>
      <c r="W126" s="63">
        <v>58.1</v>
      </c>
      <c r="X126" s="63">
        <v>1.1165999999999998</v>
      </c>
      <c r="Y126" s="63">
        <v>103.01000000000002</v>
      </c>
      <c r="Z126" s="63">
        <v>14.650000000000007</v>
      </c>
      <c r="AA126" s="63">
        <v>2.430000000000001</v>
      </c>
      <c r="AB126" s="52">
        <v>8</v>
      </c>
      <c r="AC126" s="59">
        <v>100</v>
      </c>
    </row>
    <row r="127" spans="1:29" ht="16.5" customHeight="1" x14ac:dyDescent="0.3">
      <c r="A127" s="52" t="b">
        <v>1</v>
      </c>
      <c r="B127" s="53" t="s">
        <v>235</v>
      </c>
      <c r="C127" s="52">
        <v>100100003</v>
      </c>
      <c r="D127" s="52">
        <v>3</v>
      </c>
      <c r="E127" s="52">
        <v>22</v>
      </c>
      <c r="F127" s="52">
        <v>100100003</v>
      </c>
      <c r="G127" s="52">
        <v>0.5</v>
      </c>
      <c r="H127" s="60">
        <v>6830</v>
      </c>
      <c r="I127" s="54">
        <v>10000</v>
      </c>
      <c r="J127" s="55">
        <v>1000</v>
      </c>
      <c r="K127" s="55">
        <v>5</v>
      </c>
      <c r="L127" s="55">
        <v>12</v>
      </c>
      <c r="M127" s="61">
        <v>73.68480000000001</v>
      </c>
      <c r="N127" s="62">
        <v>1040.8000000000009</v>
      </c>
      <c r="O127" s="63">
        <v>72.133041575492342</v>
      </c>
      <c r="P127" s="63">
        <v>47.948800000000006</v>
      </c>
      <c r="Q127" s="63">
        <v>83.91040000000001</v>
      </c>
      <c r="R127" s="58">
        <v>1</v>
      </c>
      <c r="S127" s="63">
        <v>22.344000000000001</v>
      </c>
      <c r="T127" s="63">
        <v>2.8400000000000003</v>
      </c>
      <c r="U127" s="63">
        <v>0.10336000000000006</v>
      </c>
      <c r="V127" s="63">
        <v>1.2640000000000007</v>
      </c>
      <c r="W127" s="63">
        <v>60.200000000000017</v>
      </c>
      <c r="X127" s="63">
        <v>1.1172</v>
      </c>
      <c r="Y127" s="63">
        <v>103.12</v>
      </c>
      <c r="Z127" s="63">
        <v>15.100000000000007</v>
      </c>
      <c r="AA127" s="63">
        <v>2.5200000000000014</v>
      </c>
      <c r="AB127" s="52">
        <v>8</v>
      </c>
      <c r="AC127" s="59">
        <v>100</v>
      </c>
    </row>
    <row r="128" spans="1:29" ht="16.5" customHeight="1" x14ac:dyDescent="0.3">
      <c r="A128" s="52" t="b">
        <v>1</v>
      </c>
      <c r="B128" s="53" t="s">
        <v>236</v>
      </c>
      <c r="C128" s="52">
        <v>100100003</v>
      </c>
      <c r="D128" s="52">
        <v>3</v>
      </c>
      <c r="E128" s="52">
        <v>23</v>
      </c>
      <c r="F128" s="52">
        <v>100100003</v>
      </c>
      <c r="G128" s="52">
        <v>0.5</v>
      </c>
      <c r="H128" s="60">
        <v>7323</v>
      </c>
      <c r="I128" s="54">
        <v>10000</v>
      </c>
      <c r="J128" s="55">
        <v>1000</v>
      </c>
      <c r="K128" s="55">
        <v>5</v>
      </c>
      <c r="L128" s="55">
        <v>12</v>
      </c>
      <c r="M128" s="61">
        <v>75.84405000000001</v>
      </c>
      <c r="N128" s="62">
        <v>1109.2000000000012</v>
      </c>
      <c r="O128" s="63">
        <v>72.790779363336995</v>
      </c>
      <c r="P128" s="63">
        <v>48.227200000000011</v>
      </c>
      <c r="Q128" s="63">
        <v>84.397599999999997</v>
      </c>
      <c r="R128" s="58">
        <v>1</v>
      </c>
      <c r="S128" s="63">
        <v>22.355999999999998</v>
      </c>
      <c r="T128" s="63">
        <v>2.8450000000000002</v>
      </c>
      <c r="U128" s="63">
        <v>0.10704000000000007</v>
      </c>
      <c r="V128" s="63">
        <v>1.3160000000000005</v>
      </c>
      <c r="W128" s="63">
        <v>62.300000000000011</v>
      </c>
      <c r="X128" s="63">
        <v>1.1177999999999999</v>
      </c>
      <c r="Y128" s="63">
        <v>103.22999999999999</v>
      </c>
      <c r="Z128" s="63">
        <v>15.550000000000006</v>
      </c>
      <c r="AA128" s="63">
        <v>2.6100000000000012</v>
      </c>
      <c r="AB128" s="52">
        <v>8</v>
      </c>
      <c r="AC128" s="59">
        <v>100</v>
      </c>
    </row>
    <row r="129" spans="1:29" ht="16.5" customHeight="1" x14ac:dyDescent="0.3">
      <c r="A129" s="52" t="b">
        <v>1</v>
      </c>
      <c r="B129" s="53" t="s">
        <v>237</v>
      </c>
      <c r="C129" s="52">
        <v>100100003</v>
      </c>
      <c r="D129" s="52">
        <v>3</v>
      </c>
      <c r="E129" s="52">
        <v>24</v>
      </c>
      <c r="F129" s="52">
        <v>100100003</v>
      </c>
      <c r="G129" s="52">
        <v>0.5</v>
      </c>
      <c r="H129" s="60">
        <v>7836</v>
      </c>
      <c r="I129" s="54">
        <v>10000</v>
      </c>
      <c r="J129" s="55">
        <v>1000</v>
      </c>
      <c r="K129" s="55">
        <v>5</v>
      </c>
      <c r="L129" s="55">
        <v>12</v>
      </c>
      <c r="M129" s="61">
        <v>78.031200000000013</v>
      </c>
      <c r="N129" s="62">
        <v>1180.0000000000009</v>
      </c>
      <c r="O129" s="63">
        <v>73.452863436123337</v>
      </c>
      <c r="P129" s="63">
        <v>48.505600000000008</v>
      </c>
      <c r="Q129" s="63">
        <v>84.884799999999998</v>
      </c>
      <c r="R129" s="58">
        <v>1</v>
      </c>
      <c r="S129" s="63">
        <v>22.368000000000002</v>
      </c>
      <c r="T129" s="63">
        <v>2.85</v>
      </c>
      <c r="U129" s="63">
        <v>0.11072000000000005</v>
      </c>
      <c r="V129" s="63">
        <v>1.3680000000000003</v>
      </c>
      <c r="W129" s="63">
        <v>64.40000000000002</v>
      </c>
      <c r="X129" s="63">
        <v>1.1184000000000001</v>
      </c>
      <c r="Y129" s="63">
        <v>103.34</v>
      </c>
      <c r="Z129" s="63">
        <v>16.000000000000007</v>
      </c>
      <c r="AA129" s="63">
        <v>2.7000000000000011</v>
      </c>
      <c r="AB129" s="52">
        <v>8</v>
      </c>
      <c r="AC129" s="59">
        <v>100</v>
      </c>
    </row>
    <row r="130" spans="1:29" ht="16.5" customHeight="1" x14ac:dyDescent="0.3">
      <c r="A130" s="52" t="b">
        <v>1</v>
      </c>
      <c r="B130" s="53" t="s">
        <v>238</v>
      </c>
      <c r="C130" s="52">
        <v>100100003</v>
      </c>
      <c r="D130" s="52">
        <v>3</v>
      </c>
      <c r="E130" s="52">
        <v>25</v>
      </c>
      <c r="F130" s="52">
        <v>100100003</v>
      </c>
      <c r="G130" s="52">
        <v>0.5</v>
      </c>
      <c r="H130" s="60">
        <v>8368</v>
      </c>
      <c r="I130" s="54">
        <v>10000</v>
      </c>
      <c r="J130" s="55">
        <v>1000</v>
      </c>
      <c r="K130" s="55">
        <v>5</v>
      </c>
      <c r="L130" s="55">
        <v>12</v>
      </c>
      <c r="M130" s="61">
        <v>80.246250000000003</v>
      </c>
      <c r="N130" s="62">
        <v>1253.200000000001</v>
      </c>
      <c r="O130" s="63">
        <v>74.11933701657459</v>
      </c>
      <c r="P130" s="63">
        <v>48.784000000000006</v>
      </c>
      <c r="Q130" s="63">
        <v>85.372</v>
      </c>
      <c r="R130" s="58">
        <v>1</v>
      </c>
      <c r="S130" s="63">
        <v>22.38</v>
      </c>
      <c r="T130" s="63">
        <v>2.8550000000000004</v>
      </c>
      <c r="U130" s="63">
        <v>0.11440000000000004</v>
      </c>
      <c r="V130" s="63">
        <v>1.4200000000000004</v>
      </c>
      <c r="W130" s="63">
        <v>66.500000000000028</v>
      </c>
      <c r="X130" s="63">
        <v>1.119</v>
      </c>
      <c r="Y130" s="63">
        <v>103.45</v>
      </c>
      <c r="Z130" s="63">
        <v>16.450000000000006</v>
      </c>
      <c r="AA130" s="63">
        <v>2.7900000000000014</v>
      </c>
      <c r="AB130" s="52">
        <v>8</v>
      </c>
      <c r="AC130" s="59">
        <v>100</v>
      </c>
    </row>
    <row r="131" spans="1:29" ht="16.5" customHeight="1" x14ac:dyDescent="0.3">
      <c r="A131" s="52" t="b">
        <v>1</v>
      </c>
      <c r="B131" s="53" t="s">
        <v>239</v>
      </c>
      <c r="C131" s="52">
        <v>100100003</v>
      </c>
      <c r="D131" s="52">
        <v>3</v>
      </c>
      <c r="E131" s="52">
        <v>26</v>
      </c>
      <c r="F131" s="52">
        <v>100100003</v>
      </c>
      <c r="G131" s="52">
        <v>0.5</v>
      </c>
      <c r="H131" s="60">
        <v>8921</v>
      </c>
      <c r="I131" s="54">
        <v>10000</v>
      </c>
      <c r="J131" s="55">
        <v>1000</v>
      </c>
      <c r="K131" s="55">
        <v>5</v>
      </c>
      <c r="L131" s="55">
        <v>12</v>
      </c>
      <c r="M131" s="61">
        <v>82.489200000000011</v>
      </c>
      <c r="N131" s="62">
        <v>1328.8000000000009</v>
      </c>
      <c r="O131" s="63">
        <v>74.79024390243903</v>
      </c>
      <c r="P131" s="63">
        <v>49.062400000000004</v>
      </c>
      <c r="Q131" s="63">
        <v>85.859200000000001</v>
      </c>
      <c r="R131" s="58">
        <v>1</v>
      </c>
      <c r="S131" s="63">
        <v>22.391999999999999</v>
      </c>
      <c r="T131" s="63">
        <v>2.8600000000000003</v>
      </c>
      <c r="U131" s="63">
        <v>0.11808000000000006</v>
      </c>
      <c r="V131" s="63">
        <v>1.4720000000000002</v>
      </c>
      <c r="W131" s="63">
        <v>68.600000000000037</v>
      </c>
      <c r="X131" s="63">
        <v>1.1195999999999999</v>
      </c>
      <c r="Y131" s="63">
        <v>103.56000000000002</v>
      </c>
      <c r="Z131" s="63">
        <v>16.900000000000006</v>
      </c>
      <c r="AA131" s="63">
        <v>2.8800000000000012</v>
      </c>
      <c r="AB131" s="52">
        <v>8</v>
      </c>
      <c r="AC131" s="59">
        <v>100</v>
      </c>
    </row>
    <row r="132" spans="1:29" ht="16.5" customHeight="1" x14ac:dyDescent="0.3">
      <c r="A132" s="52" t="b">
        <v>1</v>
      </c>
      <c r="B132" s="53" t="s">
        <v>240</v>
      </c>
      <c r="C132" s="52">
        <v>100100003</v>
      </c>
      <c r="D132" s="52">
        <v>3</v>
      </c>
      <c r="E132" s="52">
        <v>27</v>
      </c>
      <c r="F132" s="52">
        <v>100100003</v>
      </c>
      <c r="G132" s="52">
        <v>0.5</v>
      </c>
      <c r="H132" s="60">
        <v>9494</v>
      </c>
      <c r="I132" s="54">
        <v>10000</v>
      </c>
      <c r="J132" s="55">
        <v>1000</v>
      </c>
      <c r="K132" s="55">
        <v>5</v>
      </c>
      <c r="L132" s="55">
        <v>12</v>
      </c>
      <c r="M132" s="61">
        <v>84.760049999999993</v>
      </c>
      <c r="N132" s="62">
        <v>1406.8000000000011</v>
      </c>
      <c r="O132" s="63">
        <v>75.465628476084547</v>
      </c>
      <c r="P132" s="63">
        <v>49.340800000000002</v>
      </c>
      <c r="Q132" s="63">
        <v>86.346400000000003</v>
      </c>
      <c r="R132" s="58">
        <v>1</v>
      </c>
      <c r="S132" s="63">
        <v>22.404</v>
      </c>
      <c r="T132" s="63">
        <v>2.8650000000000002</v>
      </c>
      <c r="U132" s="63">
        <v>0.12176000000000006</v>
      </c>
      <c r="V132" s="63">
        <v>1.524</v>
      </c>
      <c r="W132" s="63">
        <v>70.700000000000031</v>
      </c>
      <c r="X132" s="63">
        <v>1.1202000000000001</v>
      </c>
      <c r="Y132" s="63">
        <v>103.67</v>
      </c>
      <c r="Z132" s="63">
        <v>17.350000000000009</v>
      </c>
      <c r="AA132" s="63">
        <v>2.9700000000000011</v>
      </c>
      <c r="AB132" s="52">
        <v>8</v>
      </c>
      <c r="AC132" s="59">
        <v>100</v>
      </c>
    </row>
    <row r="133" spans="1:29" ht="16.5" customHeight="1" x14ac:dyDescent="0.3">
      <c r="A133" s="52" t="b">
        <v>1</v>
      </c>
      <c r="B133" s="53" t="s">
        <v>241</v>
      </c>
      <c r="C133" s="52">
        <v>100100003</v>
      </c>
      <c r="D133" s="52">
        <v>3</v>
      </c>
      <c r="E133" s="52">
        <v>28</v>
      </c>
      <c r="F133" s="52">
        <v>100100003</v>
      </c>
      <c r="G133" s="52">
        <v>0.5</v>
      </c>
      <c r="H133" s="60">
        <v>10086</v>
      </c>
      <c r="I133" s="54">
        <v>10000</v>
      </c>
      <c r="J133" s="55">
        <v>1000</v>
      </c>
      <c r="K133" s="55">
        <v>5</v>
      </c>
      <c r="L133" s="55">
        <v>12</v>
      </c>
      <c r="M133" s="61">
        <v>87.058800000000005</v>
      </c>
      <c r="N133" s="62">
        <v>1487.2000000000012</v>
      </c>
      <c r="O133" s="63">
        <v>76.145535714285728</v>
      </c>
      <c r="P133" s="63">
        <v>49.619200000000006</v>
      </c>
      <c r="Q133" s="63">
        <v>86.833600000000004</v>
      </c>
      <c r="R133" s="58">
        <v>1</v>
      </c>
      <c r="S133" s="63">
        <v>22.416</v>
      </c>
      <c r="T133" s="63">
        <v>2.87</v>
      </c>
      <c r="U133" s="63">
        <v>0.12544000000000008</v>
      </c>
      <c r="V133" s="63">
        <v>1.5759999999999998</v>
      </c>
      <c r="W133" s="63">
        <v>72.800000000000054</v>
      </c>
      <c r="X133" s="63">
        <v>1.1208</v>
      </c>
      <c r="Y133" s="63">
        <v>103.78</v>
      </c>
      <c r="Z133" s="63">
        <v>17.800000000000004</v>
      </c>
      <c r="AA133" s="63">
        <v>3.0600000000000014</v>
      </c>
      <c r="AB133" s="52">
        <v>8</v>
      </c>
      <c r="AC133" s="59">
        <v>100</v>
      </c>
    </row>
    <row r="134" spans="1:29" ht="16.5" customHeight="1" x14ac:dyDescent="0.3">
      <c r="A134" s="52" t="b">
        <v>1</v>
      </c>
      <c r="B134" s="53" t="s">
        <v>242</v>
      </c>
      <c r="C134" s="52">
        <v>100100003</v>
      </c>
      <c r="D134" s="52">
        <v>3</v>
      </c>
      <c r="E134" s="52">
        <v>29</v>
      </c>
      <c r="F134" s="52">
        <v>100100003</v>
      </c>
      <c r="G134" s="52">
        <v>0.5</v>
      </c>
      <c r="H134" s="60">
        <v>10699</v>
      </c>
      <c r="I134" s="54">
        <v>10000</v>
      </c>
      <c r="J134" s="55">
        <v>1000</v>
      </c>
      <c r="K134" s="55">
        <v>5</v>
      </c>
      <c r="L134" s="55">
        <v>12</v>
      </c>
      <c r="M134" s="61">
        <v>89.385450000000006</v>
      </c>
      <c r="N134" s="62">
        <v>1570.0000000000011</v>
      </c>
      <c r="O134" s="63">
        <v>76.830011198208297</v>
      </c>
      <c r="P134" s="63">
        <v>49.897600000000011</v>
      </c>
      <c r="Q134" s="63">
        <v>87.320800000000006</v>
      </c>
      <c r="R134" s="58">
        <v>1</v>
      </c>
      <c r="S134" s="63">
        <v>22.428000000000001</v>
      </c>
      <c r="T134" s="63">
        <v>2.8750000000000004</v>
      </c>
      <c r="U134" s="63">
        <v>0.12912000000000007</v>
      </c>
      <c r="V134" s="63">
        <v>1.6279999999999999</v>
      </c>
      <c r="W134" s="63">
        <v>74.900000000000048</v>
      </c>
      <c r="X134" s="63">
        <v>1.1214000000000002</v>
      </c>
      <c r="Y134" s="63">
        <v>103.89000000000001</v>
      </c>
      <c r="Z134" s="63">
        <v>18.250000000000007</v>
      </c>
      <c r="AA134" s="63">
        <v>3.1500000000000012</v>
      </c>
      <c r="AB134" s="52">
        <v>8</v>
      </c>
      <c r="AC134" s="59">
        <v>100</v>
      </c>
    </row>
    <row r="135" spans="1:29" ht="16.5" customHeight="1" x14ac:dyDescent="0.3">
      <c r="A135" s="52" t="b">
        <v>1</v>
      </c>
      <c r="B135" s="53" t="s">
        <v>243</v>
      </c>
      <c r="C135" s="52">
        <v>100100003</v>
      </c>
      <c r="D135" s="52">
        <v>3</v>
      </c>
      <c r="E135" s="52">
        <v>30</v>
      </c>
      <c r="F135" s="52">
        <v>100100003</v>
      </c>
      <c r="G135" s="52">
        <v>0.5</v>
      </c>
      <c r="H135" s="60">
        <v>11332</v>
      </c>
      <c r="I135" s="54">
        <v>10000</v>
      </c>
      <c r="J135" s="55">
        <v>1000</v>
      </c>
      <c r="K135" s="55">
        <v>5</v>
      </c>
      <c r="L135" s="55">
        <v>12</v>
      </c>
      <c r="M135" s="61">
        <v>91.739999999999981</v>
      </c>
      <c r="N135" s="62">
        <v>1655.2000000000012</v>
      </c>
      <c r="O135" s="63">
        <v>77.519101123595519</v>
      </c>
      <c r="P135" s="63">
        <v>50.176000000000009</v>
      </c>
      <c r="Q135" s="63">
        <v>87.808000000000007</v>
      </c>
      <c r="R135" s="58">
        <v>1</v>
      </c>
      <c r="S135" s="63">
        <v>22.44</v>
      </c>
      <c r="T135" s="63">
        <v>2.8800000000000003</v>
      </c>
      <c r="U135" s="63">
        <v>0.13280000000000006</v>
      </c>
      <c r="V135" s="63">
        <v>1.6799999999999997</v>
      </c>
      <c r="W135" s="63">
        <v>77.000000000000057</v>
      </c>
      <c r="X135" s="63">
        <v>1.1220000000000001</v>
      </c>
      <c r="Y135" s="63">
        <v>104</v>
      </c>
      <c r="Z135" s="63">
        <v>18.700000000000006</v>
      </c>
      <c r="AA135" s="63">
        <v>3.2400000000000011</v>
      </c>
      <c r="AB135" s="52">
        <v>8</v>
      </c>
      <c r="AC135" s="59">
        <v>100</v>
      </c>
    </row>
    <row r="136" spans="1:29" ht="16.5" customHeight="1" x14ac:dyDescent="0.3">
      <c r="A136" s="52" t="b">
        <v>1</v>
      </c>
      <c r="B136" s="53" t="s">
        <v>244</v>
      </c>
      <c r="C136" s="52">
        <v>100100003</v>
      </c>
      <c r="D136" s="52">
        <v>3</v>
      </c>
      <c r="E136" s="52">
        <v>31</v>
      </c>
      <c r="F136" s="52">
        <v>100100003</v>
      </c>
      <c r="G136" s="52">
        <v>0.5</v>
      </c>
      <c r="H136" s="60">
        <v>11984</v>
      </c>
      <c r="I136" s="54">
        <v>10000</v>
      </c>
      <c r="J136" s="55">
        <v>1000</v>
      </c>
      <c r="K136" s="55">
        <v>5</v>
      </c>
      <c r="L136" s="55">
        <v>12</v>
      </c>
      <c r="M136" s="61">
        <v>94.122450000000001</v>
      </c>
      <c r="N136" s="62">
        <v>1742.8000000000011</v>
      </c>
      <c r="O136" s="63">
        <v>78.212852311161242</v>
      </c>
      <c r="P136" s="63">
        <v>50.454400000000014</v>
      </c>
      <c r="Q136" s="63">
        <v>88.295200000000008</v>
      </c>
      <c r="R136" s="58">
        <v>1</v>
      </c>
      <c r="S136" s="63">
        <v>22.451999999999998</v>
      </c>
      <c r="T136" s="63">
        <v>2.8850000000000002</v>
      </c>
      <c r="U136" s="63">
        <v>0.13648000000000007</v>
      </c>
      <c r="V136" s="63">
        <v>1.7319999999999995</v>
      </c>
      <c r="W136" s="63">
        <v>79.100000000000065</v>
      </c>
      <c r="X136" s="63">
        <v>1.1225999999999998</v>
      </c>
      <c r="Y136" s="63">
        <v>104.11000000000001</v>
      </c>
      <c r="Z136" s="63">
        <v>19.150000000000006</v>
      </c>
      <c r="AA136" s="63">
        <v>3.330000000000001</v>
      </c>
      <c r="AB136" s="52">
        <v>8</v>
      </c>
      <c r="AC136" s="59">
        <v>100</v>
      </c>
    </row>
    <row r="137" spans="1:29" ht="16.5" customHeight="1" x14ac:dyDescent="0.3">
      <c r="A137" s="52" t="b">
        <v>1</v>
      </c>
      <c r="B137" s="53" t="s">
        <v>245</v>
      </c>
      <c r="C137" s="52">
        <v>100100003</v>
      </c>
      <c r="D137" s="52">
        <v>3</v>
      </c>
      <c r="E137" s="52">
        <v>32</v>
      </c>
      <c r="F137" s="52">
        <v>100100003</v>
      </c>
      <c r="G137" s="52">
        <v>0.5</v>
      </c>
      <c r="H137" s="60">
        <v>12657</v>
      </c>
      <c r="I137" s="54">
        <v>10000</v>
      </c>
      <c r="J137" s="55">
        <v>1000</v>
      </c>
      <c r="K137" s="55">
        <v>5</v>
      </c>
      <c r="L137" s="55">
        <v>12</v>
      </c>
      <c r="M137" s="61">
        <v>96.532799999999966</v>
      </c>
      <c r="N137" s="62">
        <v>1832.8000000000013</v>
      </c>
      <c r="O137" s="63">
        <v>78.911312217194592</v>
      </c>
      <c r="P137" s="63">
        <v>50.732800000000012</v>
      </c>
      <c r="Q137" s="63">
        <v>88.78240000000001</v>
      </c>
      <c r="R137" s="58">
        <v>1</v>
      </c>
      <c r="S137" s="63">
        <v>22.464000000000002</v>
      </c>
      <c r="T137" s="63">
        <v>2.89</v>
      </c>
      <c r="U137" s="63">
        <v>0.14016000000000006</v>
      </c>
      <c r="V137" s="63">
        <v>1.7839999999999996</v>
      </c>
      <c r="W137" s="63">
        <v>81.20000000000006</v>
      </c>
      <c r="X137" s="63">
        <v>1.1232</v>
      </c>
      <c r="Y137" s="63">
        <v>104.22</v>
      </c>
      <c r="Z137" s="63">
        <v>19.600000000000009</v>
      </c>
      <c r="AA137" s="63">
        <v>3.4200000000000008</v>
      </c>
      <c r="AB137" s="52">
        <v>8</v>
      </c>
      <c r="AC137" s="59">
        <v>100</v>
      </c>
    </row>
    <row r="138" spans="1:29" ht="16.5" customHeight="1" x14ac:dyDescent="0.3">
      <c r="A138" s="52" t="b">
        <v>1</v>
      </c>
      <c r="B138" s="53" t="s">
        <v>246</v>
      </c>
      <c r="C138" s="52">
        <v>100100003</v>
      </c>
      <c r="D138" s="52">
        <v>3</v>
      </c>
      <c r="E138" s="52">
        <v>33</v>
      </c>
      <c r="F138" s="52">
        <v>100100003</v>
      </c>
      <c r="G138" s="52">
        <v>0.5</v>
      </c>
      <c r="H138" s="60">
        <v>13349</v>
      </c>
      <c r="I138" s="54">
        <v>10000</v>
      </c>
      <c r="J138" s="55">
        <v>1000</v>
      </c>
      <c r="K138" s="55">
        <v>5</v>
      </c>
      <c r="L138" s="55">
        <v>12</v>
      </c>
      <c r="M138" s="61">
        <v>98.971050000000005</v>
      </c>
      <c r="N138" s="62">
        <v>1925.2000000000014</v>
      </c>
      <c r="O138" s="63">
        <v>79.614528944381419</v>
      </c>
      <c r="P138" s="63">
        <v>51.011200000000009</v>
      </c>
      <c r="Q138" s="63">
        <v>89.269600000000011</v>
      </c>
      <c r="R138" s="58">
        <v>1</v>
      </c>
      <c r="S138" s="63">
        <v>22.475999999999999</v>
      </c>
      <c r="T138" s="63">
        <v>2.8950000000000005</v>
      </c>
      <c r="U138" s="63">
        <v>0.14384000000000005</v>
      </c>
      <c r="V138" s="63">
        <v>1.8359999999999994</v>
      </c>
      <c r="W138" s="63">
        <v>83.300000000000068</v>
      </c>
      <c r="X138" s="63">
        <v>1.1237999999999999</v>
      </c>
      <c r="Y138" s="63">
        <v>104.33000000000001</v>
      </c>
      <c r="Z138" s="63">
        <v>20.050000000000008</v>
      </c>
      <c r="AA138" s="63">
        <v>3.5100000000000007</v>
      </c>
      <c r="AB138" s="52">
        <v>8</v>
      </c>
      <c r="AC138" s="59">
        <v>100</v>
      </c>
    </row>
    <row r="139" spans="1:29" ht="16.5" customHeight="1" x14ac:dyDescent="0.3">
      <c r="A139" s="52" t="b">
        <v>1</v>
      </c>
      <c r="B139" s="53" t="s">
        <v>247</v>
      </c>
      <c r="C139" s="52">
        <v>100100003</v>
      </c>
      <c r="D139" s="52">
        <v>3</v>
      </c>
      <c r="E139" s="52">
        <v>34</v>
      </c>
      <c r="F139" s="52">
        <v>100100003</v>
      </c>
      <c r="G139" s="52">
        <v>0.5</v>
      </c>
      <c r="H139" s="60">
        <v>14062</v>
      </c>
      <c r="I139" s="54">
        <v>10000</v>
      </c>
      <c r="J139" s="55">
        <v>1000</v>
      </c>
      <c r="K139" s="55">
        <v>5</v>
      </c>
      <c r="L139" s="55">
        <v>12</v>
      </c>
      <c r="M139" s="61">
        <v>101.43719999999998</v>
      </c>
      <c r="N139" s="62">
        <v>2020.0000000000014</v>
      </c>
      <c r="O139" s="63">
        <v>80.322551252847404</v>
      </c>
      <c r="P139" s="63">
        <v>51.289600000000007</v>
      </c>
      <c r="Q139" s="63">
        <v>89.756800000000013</v>
      </c>
      <c r="R139" s="58">
        <v>1</v>
      </c>
      <c r="S139" s="63">
        <v>22.488000000000003</v>
      </c>
      <c r="T139" s="63">
        <v>2.9000000000000004</v>
      </c>
      <c r="U139" s="63">
        <v>0.14752000000000007</v>
      </c>
      <c r="V139" s="63">
        <v>1.8879999999999992</v>
      </c>
      <c r="W139" s="63">
        <v>85.400000000000077</v>
      </c>
      <c r="X139" s="63">
        <v>1.1244000000000001</v>
      </c>
      <c r="Y139" s="63">
        <v>104.44000000000001</v>
      </c>
      <c r="Z139" s="63">
        <v>20.500000000000007</v>
      </c>
      <c r="AA139" s="63">
        <v>3.6000000000000014</v>
      </c>
      <c r="AB139" s="52">
        <v>8</v>
      </c>
      <c r="AC139" s="59">
        <v>100</v>
      </c>
    </row>
    <row r="140" spans="1:29" ht="16.5" customHeight="1" x14ac:dyDescent="0.3">
      <c r="A140" s="52" t="b">
        <v>1</v>
      </c>
      <c r="B140" s="53" t="s">
        <v>248</v>
      </c>
      <c r="C140" s="52">
        <v>100100003</v>
      </c>
      <c r="D140" s="52">
        <v>3</v>
      </c>
      <c r="E140" s="52">
        <v>35</v>
      </c>
      <c r="F140" s="52">
        <v>100100003</v>
      </c>
      <c r="G140" s="52">
        <v>0.5</v>
      </c>
      <c r="H140" s="60">
        <v>14794</v>
      </c>
      <c r="I140" s="54">
        <v>10000</v>
      </c>
      <c r="J140" s="55">
        <v>1000</v>
      </c>
      <c r="K140" s="55">
        <v>5</v>
      </c>
      <c r="L140" s="55">
        <v>12</v>
      </c>
      <c r="M140" s="61">
        <v>103.93124999999998</v>
      </c>
      <c r="N140" s="62">
        <v>2117.2000000000016</v>
      </c>
      <c r="O140" s="63">
        <v>81.035428571428596</v>
      </c>
      <c r="P140" s="63">
        <v>51.568000000000012</v>
      </c>
      <c r="Q140" s="63">
        <v>90.244</v>
      </c>
      <c r="R140" s="58">
        <v>1</v>
      </c>
      <c r="S140" s="63">
        <v>22.5</v>
      </c>
      <c r="T140" s="63">
        <v>2.9050000000000002</v>
      </c>
      <c r="U140" s="63">
        <v>0.15120000000000008</v>
      </c>
      <c r="V140" s="63">
        <v>1.9399999999999991</v>
      </c>
      <c r="W140" s="63">
        <v>87.500000000000085</v>
      </c>
      <c r="X140" s="63">
        <v>1.125</v>
      </c>
      <c r="Y140" s="63">
        <v>104.55</v>
      </c>
      <c r="Z140" s="63">
        <v>20.950000000000006</v>
      </c>
      <c r="AA140" s="63">
        <v>3.6900000000000013</v>
      </c>
      <c r="AB140" s="52">
        <v>8</v>
      </c>
      <c r="AC140" s="59">
        <v>100</v>
      </c>
    </row>
    <row r="141" spans="1:29" ht="16.5" customHeight="1" x14ac:dyDescent="0.3">
      <c r="A141" s="52" t="b">
        <v>1</v>
      </c>
      <c r="B141" s="53" t="s">
        <v>249</v>
      </c>
      <c r="C141" s="52">
        <v>100100003</v>
      </c>
      <c r="D141" s="52">
        <v>3</v>
      </c>
      <c r="E141" s="52">
        <v>36</v>
      </c>
      <c r="F141" s="52">
        <v>100100003</v>
      </c>
      <c r="G141" s="52">
        <v>0.5</v>
      </c>
      <c r="H141" s="60">
        <v>15547</v>
      </c>
      <c r="I141" s="54">
        <v>10000</v>
      </c>
      <c r="J141" s="55">
        <v>1000</v>
      </c>
      <c r="K141" s="55">
        <v>5</v>
      </c>
      <c r="L141" s="55">
        <v>12</v>
      </c>
      <c r="M141" s="61">
        <v>106.45319999999997</v>
      </c>
      <c r="N141" s="62">
        <v>2216.8000000000011</v>
      </c>
      <c r="O141" s="63">
        <v>81.753211009174336</v>
      </c>
      <c r="P141" s="63">
        <v>51.84640000000001</v>
      </c>
      <c r="Q141" s="63">
        <v>90.731200000000001</v>
      </c>
      <c r="R141" s="58">
        <v>1</v>
      </c>
      <c r="S141" s="63">
        <v>22.511999999999997</v>
      </c>
      <c r="T141" s="63">
        <v>2.91</v>
      </c>
      <c r="U141" s="63">
        <v>0.15488000000000007</v>
      </c>
      <c r="V141" s="63">
        <v>1.9919999999999991</v>
      </c>
      <c r="W141" s="63">
        <v>89.60000000000008</v>
      </c>
      <c r="X141" s="63">
        <v>1.1255999999999999</v>
      </c>
      <c r="Y141" s="63">
        <v>104.66</v>
      </c>
      <c r="Z141" s="63">
        <v>21.400000000000006</v>
      </c>
      <c r="AA141" s="63">
        <v>3.7800000000000011</v>
      </c>
      <c r="AB141" s="52">
        <v>8</v>
      </c>
      <c r="AC141" s="59">
        <v>100</v>
      </c>
    </row>
    <row r="142" spans="1:29" ht="16.5" customHeight="1" x14ac:dyDescent="0.3">
      <c r="A142" s="52" t="b">
        <v>1</v>
      </c>
      <c r="B142" s="53" t="s">
        <v>250</v>
      </c>
      <c r="C142" s="52">
        <v>100100003</v>
      </c>
      <c r="D142" s="52">
        <v>3</v>
      </c>
      <c r="E142" s="52">
        <v>37</v>
      </c>
      <c r="F142" s="52">
        <v>100100003</v>
      </c>
      <c r="G142" s="52">
        <v>0.5</v>
      </c>
      <c r="H142" s="60">
        <v>16319</v>
      </c>
      <c r="I142" s="54">
        <v>10000</v>
      </c>
      <c r="J142" s="55">
        <v>1000</v>
      </c>
      <c r="K142" s="55">
        <v>5</v>
      </c>
      <c r="L142" s="55">
        <v>12</v>
      </c>
      <c r="M142" s="61">
        <v>109.00304999999997</v>
      </c>
      <c r="N142" s="62">
        <v>2318.8000000000015</v>
      </c>
      <c r="O142" s="63">
        <v>82.475949367088631</v>
      </c>
      <c r="P142" s="63">
        <v>52.124800000000008</v>
      </c>
      <c r="Q142" s="63">
        <v>91.218400000000003</v>
      </c>
      <c r="R142" s="58">
        <v>1</v>
      </c>
      <c r="S142" s="63">
        <v>22.524000000000001</v>
      </c>
      <c r="T142" s="63">
        <v>2.915</v>
      </c>
      <c r="U142" s="63">
        <v>0.15856000000000006</v>
      </c>
      <c r="V142" s="63">
        <v>2.0439999999999987</v>
      </c>
      <c r="W142" s="63">
        <v>91.700000000000088</v>
      </c>
      <c r="X142" s="63">
        <v>1.1262000000000001</v>
      </c>
      <c r="Y142" s="63">
        <v>104.77000000000001</v>
      </c>
      <c r="Z142" s="63">
        <v>21.850000000000009</v>
      </c>
      <c r="AA142" s="63">
        <v>3.8700000000000019</v>
      </c>
      <c r="AB142" s="52">
        <v>8</v>
      </c>
      <c r="AC142" s="59">
        <v>100</v>
      </c>
    </row>
    <row r="143" spans="1:29" ht="16.5" customHeight="1" x14ac:dyDescent="0.3">
      <c r="A143" s="52" t="b">
        <v>1</v>
      </c>
      <c r="B143" s="53" t="s">
        <v>251</v>
      </c>
      <c r="C143" s="52">
        <v>100100003</v>
      </c>
      <c r="D143" s="52">
        <v>3</v>
      </c>
      <c r="E143" s="52">
        <v>38</v>
      </c>
      <c r="F143" s="52">
        <v>100100003</v>
      </c>
      <c r="G143" s="52">
        <v>0.5</v>
      </c>
      <c r="H143" s="60">
        <v>17112</v>
      </c>
      <c r="I143" s="54">
        <v>10000</v>
      </c>
      <c r="J143" s="55">
        <v>1000</v>
      </c>
      <c r="K143" s="55">
        <v>5</v>
      </c>
      <c r="L143" s="55">
        <v>12</v>
      </c>
      <c r="M143" s="61">
        <v>111.58079999999998</v>
      </c>
      <c r="N143" s="62">
        <v>2423.2000000000016</v>
      </c>
      <c r="O143" s="63">
        <v>83.203695150115507</v>
      </c>
      <c r="P143" s="63">
        <v>52.40320000000002</v>
      </c>
      <c r="Q143" s="63">
        <v>91.705600000000018</v>
      </c>
      <c r="R143" s="58">
        <v>1</v>
      </c>
      <c r="S143" s="63">
        <v>22.535999999999998</v>
      </c>
      <c r="T143" s="63">
        <v>2.9200000000000004</v>
      </c>
      <c r="U143" s="63">
        <v>0.16224000000000008</v>
      </c>
      <c r="V143" s="63">
        <v>2.0959999999999988</v>
      </c>
      <c r="W143" s="63">
        <v>93.800000000000097</v>
      </c>
      <c r="X143" s="63">
        <v>1.1268</v>
      </c>
      <c r="Y143" s="63">
        <v>104.88</v>
      </c>
      <c r="Z143" s="63">
        <v>22.300000000000008</v>
      </c>
      <c r="AA143" s="63">
        <v>3.9600000000000017</v>
      </c>
      <c r="AB143" s="52">
        <v>8</v>
      </c>
      <c r="AC143" s="59">
        <v>100</v>
      </c>
    </row>
    <row r="144" spans="1:29" ht="16.5" customHeight="1" x14ac:dyDescent="0.3">
      <c r="A144" s="52" t="b">
        <v>1</v>
      </c>
      <c r="B144" s="53" t="s">
        <v>252</v>
      </c>
      <c r="C144" s="52">
        <v>100100003</v>
      </c>
      <c r="D144" s="52">
        <v>3</v>
      </c>
      <c r="E144" s="52">
        <v>39</v>
      </c>
      <c r="F144" s="52">
        <v>100100003</v>
      </c>
      <c r="G144" s="52">
        <v>0.5</v>
      </c>
      <c r="H144" s="60">
        <v>17924</v>
      </c>
      <c r="I144" s="54">
        <v>10000</v>
      </c>
      <c r="J144" s="55">
        <v>1000</v>
      </c>
      <c r="K144" s="55">
        <v>5</v>
      </c>
      <c r="L144" s="55">
        <v>12</v>
      </c>
      <c r="M144" s="61">
        <v>114.18644999999998</v>
      </c>
      <c r="N144" s="62">
        <v>2530.0000000000014</v>
      </c>
      <c r="O144" s="63">
        <v>83.936500579374311</v>
      </c>
      <c r="P144" s="63">
        <v>52.681600000000017</v>
      </c>
      <c r="Q144" s="63">
        <v>92.19280000000002</v>
      </c>
      <c r="R144" s="58">
        <v>1</v>
      </c>
      <c r="S144" s="63">
        <v>22.548000000000002</v>
      </c>
      <c r="T144" s="63">
        <v>2.9250000000000003</v>
      </c>
      <c r="U144" s="63">
        <v>0.16592000000000007</v>
      </c>
      <c r="V144" s="63">
        <v>2.1479999999999988</v>
      </c>
      <c r="W144" s="63">
        <v>95.900000000000091</v>
      </c>
      <c r="X144" s="63">
        <v>1.1274000000000002</v>
      </c>
      <c r="Y144" s="63">
        <v>104.99000000000001</v>
      </c>
      <c r="Z144" s="63">
        <v>22.750000000000007</v>
      </c>
      <c r="AA144" s="63">
        <v>4.0500000000000016</v>
      </c>
      <c r="AB144" s="52">
        <v>8</v>
      </c>
      <c r="AC144" s="59">
        <v>100</v>
      </c>
    </row>
    <row r="145" spans="1:29" ht="16.5" customHeight="1" x14ac:dyDescent="0.3">
      <c r="A145" s="52" t="b">
        <v>1</v>
      </c>
      <c r="B145" s="53" t="s">
        <v>253</v>
      </c>
      <c r="C145" s="52">
        <v>100100003</v>
      </c>
      <c r="D145" s="52">
        <v>3</v>
      </c>
      <c r="E145" s="52">
        <v>40</v>
      </c>
      <c r="F145" s="52">
        <v>100100003</v>
      </c>
      <c r="G145" s="52">
        <v>0.5</v>
      </c>
      <c r="H145" s="60">
        <v>18757</v>
      </c>
      <c r="I145" s="54">
        <v>10000</v>
      </c>
      <c r="J145" s="55">
        <v>1000</v>
      </c>
      <c r="K145" s="55">
        <v>5</v>
      </c>
      <c r="L145" s="55">
        <v>12</v>
      </c>
      <c r="M145" s="61">
        <v>116.81999999999995</v>
      </c>
      <c r="N145" s="62">
        <v>2639.2000000000016</v>
      </c>
      <c r="O145" s="63">
        <v>84.674418604651194</v>
      </c>
      <c r="P145" s="63">
        <v>52.960000000000015</v>
      </c>
      <c r="Q145" s="63">
        <v>92.680000000000021</v>
      </c>
      <c r="R145" s="58">
        <v>1</v>
      </c>
      <c r="S145" s="63">
        <v>22.56</v>
      </c>
      <c r="T145" s="63">
        <v>2.93</v>
      </c>
      <c r="U145" s="63">
        <v>0.16960000000000008</v>
      </c>
      <c r="V145" s="63">
        <v>2.1999999999999984</v>
      </c>
      <c r="W145" s="63">
        <v>98.000000000000114</v>
      </c>
      <c r="X145" s="63">
        <v>1.1279999999999999</v>
      </c>
      <c r="Y145" s="63">
        <v>105.1</v>
      </c>
      <c r="Z145" s="63">
        <v>23.200000000000006</v>
      </c>
      <c r="AA145" s="63">
        <v>4.1400000000000015</v>
      </c>
      <c r="AB145" s="52">
        <v>8</v>
      </c>
      <c r="AC145" s="59">
        <v>100</v>
      </c>
    </row>
    <row r="146" spans="1:29" ht="16.5" customHeight="1" x14ac:dyDescent="0.3">
      <c r="A146" s="52" t="b">
        <v>1</v>
      </c>
      <c r="B146" s="53" t="s">
        <v>254</v>
      </c>
      <c r="C146" s="52">
        <v>100100003</v>
      </c>
      <c r="D146" s="52">
        <v>3</v>
      </c>
      <c r="E146" s="52">
        <v>41</v>
      </c>
      <c r="F146" s="52">
        <v>100100003</v>
      </c>
      <c r="G146" s="52">
        <v>0.5</v>
      </c>
      <c r="H146" s="60">
        <v>19609</v>
      </c>
      <c r="I146" s="54">
        <v>10000</v>
      </c>
      <c r="J146" s="55">
        <v>1000</v>
      </c>
      <c r="K146" s="55">
        <v>5</v>
      </c>
      <c r="L146" s="55">
        <v>12</v>
      </c>
      <c r="M146" s="61">
        <v>119.48144999999998</v>
      </c>
      <c r="N146" s="62">
        <v>2750.8000000000015</v>
      </c>
      <c r="O146" s="63">
        <v>85.417502917152902</v>
      </c>
      <c r="P146" s="63">
        <v>53.238400000000013</v>
      </c>
      <c r="Q146" s="63">
        <v>93.167200000000022</v>
      </c>
      <c r="R146" s="58">
        <v>1</v>
      </c>
      <c r="S146" s="63">
        <v>22.572000000000003</v>
      </c>
      <c r="T146" s="63">
        <v>2.9350000000000001</v>
      </c>
      <c r="U146" s="63">
        <v>0.17328000000000007</v>
      </c>
      <c r="V146" s="63">
        <v>2.2519999999999984</v>
      </c>
      <c r="W146" s="63">
        <v>100.10000000000011</v>
      </c>
      <c r="X146" s="63">
        <v>1.1286</v>
      </c>
      <c r="Y146" s="63">
        <v>105.21000000000001</v>
      </c>
      <c r="Z146" s="63">
        <v>23.650000000000006</v>
      </c>
      <c r="AA146" s="63">
        <v>4.2300000000000022</v>
      </c>
      <c r="AB146" s="52">
        <v>8</v>
      </c>
      <c r="AC146" s="59">
        <v>100</v>
      </c>
    </row>
    <row r="147" spans="1:29" ht="16.5" customHeight="1" x14ac:dyDescent="0.3">
      <c r="A147" s="52" t="b">
        <v>1</v>
      </c>
      <c r="B147" s="53" t="s">
        <v>255</v>
      </c>
      <c r="C147" s="52">
        <v>100100003</v>
      </c>
      <c r="D147" s="52">
        <v>3</v>
      </c>
      <c r="E147" s="52">
        <v>42</v>
      </c>
      <c r="F147" s="52">
        <v>100100003</v>
      </c>
      <c r="G147" s="52">
        <v>0.5</v>
      </c>
      <c r="H147" s="60">
        <v>20482</v>
      </c>
      <c r="I147" s="54">
        <v>10000</v>
      </c>
      <c r="J147" s="55">
        <v>1000</v>
      </c>
      <c r="K147" s="55">
        <v>5</v>
      </c>
      <c r="L147" s="55">
        <v>12</v>
      </c>
      <c r="M147" s="61">
        <v>122.17079999999994</v>
      </c>
      <c r="N147" s="62">
        <v>2864.8000000000015</v>
      </c>
      <c r="O147" s="63">
        <v>86.165807962529314</v>
      </c>
      <c r="P147" s="63">
        <v>53.516800000000018</v>
      </c>
      <c r="Q147" s="63">
        <v>93.65440000000001</v>
      </c>
      <c r="R147" s="58">
        <v>1</v>
      </c>
      <c r="S147" s="63">
        <v>22.584</v>
      </c>
      <c r="T147" s="63">
        <v>2.9400000000000004</v>
      </c>
      <c r="U147" s="63">
        <v>0.17696000000000009</v>
      </c>
      <c r="V147" s="63">
        <v>2.3039999999999985</v>
      </c>
      <c r="W147" s="63">
        <v>102.20000000000012</v>
      </c>
      <c r="X147" s="63">
        <v>1.1292</v>
      </c>
      <c r="Y147" s="63">
        <v>105.32000000000001</v>
      </c>
      <c r="Z147" s="63">
        <v>24.100000000000009</v>
      </c>
      <c r="AA147" s="63">
        <v>4.3200000000000021</v>
      </c>
      <c r="AB147" s="52">
        <v>8</v>
      </c>
      <c r="AC147" s="59">
        <v>100</v>
      </c>
    </row>
    <row r="148" spans="1:29" ht="16.5" customHeight="1" x14ac:dyDescent="0.3">
      <c r="A148" s="52" t="b">
        <v>1</v>
      </c>
      <c r="B148" s="53" t="s">
        <v>256</v>
      </c>
      <c r="C148" s="52">
        <v>100100003</v>
      </c>
      <c r="D148" s="52">
        <v>3</v>
      </c>
      <c r="E148" s="52">
        <v>43</v>
      </c>
      <c r="F148" s="52">
        <v>100100003</v>
      </c>
      <c r="G148" s="52">
        <v>0.5</v>
      </c>
      <c r="H148" s="60">
        <v>21374</v>
      </c>
      <c r="I148" s="54">
        <v>10000</v>
      </c>
      <c r="J148" s="55">
        <v>1000</v>
      </c>
      <c r="K148" s="55">
        <v>5</v>
      </c>
      <c r="L148" s="55">
        <v>12</v>
      </c>
      <c r="M148" s="61">
        <v>124.88804999999998</v>
      </c>
      <c r="N148" s="62">
        <v>2981.2000000000012</v>
      </c>
      <c r="O148" s="63">
        <v>86.919388954171609</v>
      </c>
      <c r="P148" s="63">
        <v>53.795200000000015</v>
      </c>
      <c r="Q148" s="63">
        <v>94.141600000000011</v>
      </c>
      <c r="R148" s="58">
        <v>1</v>
      </c>
      <c r="S148" s="63">
        <v>22.596</v>
      </c>
      <c r="T148" s="63">
        <v>2.9450000000000003</v>
      </c>
      <c r="U148" s="63">
        <v>0.18064000000000011</v>
      </c>
      <c r="V148" s="63">
        <v>2.3559999999999981</v>
      </c>
      <c r="W148" s="63">
        <v>104.30000000000013</v>
      </c>
      <c r="X148" s="63">
        <v>1.1297999999999999</v>
      </c>
      <c r="Y148" s="63">
        <v>105.42999999999999</v>
      </c>
      <c r="Z148" s="63">
        <v>24.550000000000008</v>
      </c>
      <c r="AA148" s="63">
        <v>4.4100000000000019</v>
      </c>
      <c r="AB148" s="52">
        <v>8</v>
      </c>
      <c r="AC148" s="59">
        <v>100</v>
      </c>
    </row>
    <row r="149" spans="1:29" ht="16.5" customHeight="1" x14ac:dyDescent="0.3">
      <c r="A149" s="52" t="b">
        <v>1</v>
      </c>
      <c r="B149" s="53" t="s">
        <v>257</v>
      </c>
      <c r="C149" s="52">
        <v>100100003</v>
      </c>
      <c r="D149" s="52">
        <v>3</v>
      </c>
      <c r="E149" s="52">
        <v>44</v>
      </c>
      <c r="F149" s="52">
        <v>100100003</v>
      </c>
      <c r="G149" s="52">
        <v>0.5</v>
      </c>
      <c r="H149" s="60">
        <v>22287</v>
      </c>
      <c r="I149" s="54">
        <v>10000</v>
      </c>
      <c r="J149" s="55">
        <v>1000</v>
      </c>
      <c r="K149" s="55">
        <v>5</v>
      </c>
      <c r="L149" s="55">
        <v>12</v>
      </c>
      <c r="M149" s="61">
        <v>127.63319999999995</v>
      </c>
      <c r="N149" s="62">
        <v>3100.0000000000014</v>
      </c>
      <c r="O149" s="63">
        <v>87.678301886792482</v>
      </c>
      <c r="P149" s="63">
        <v>54.073600000000013</v>
      </c>
      <c r="Q149" s="63">
        <v>94.628800000000012</v>
      </c>
      <c r="R149" s="58">
        <v>1</v>
      </c>
      <c r="S149" s="63">
        <v>22.608000000000001</v>
      </c>
      <c r="T149" s="63">
        <v>2.95</v>
      </c>
      <c r="U149" s="63">
        <v>0.18432000000000007</v>
      </c>
      <c r="V149" s="63">
        <v>2.4079999999999981</v>
      </c>
      <c r="W149" s="63">
        <v>106.40000000000012</v>
      </c>
      <c r="X149" s="63">
        <v>1.1304000000000001</v>
      </c>
      <c r="Y149" s="63">
        <v>105.54</v>
      </c>
      <c r="Z149" s="63">
        <v>25.000000000000007</v>
      </c>
      <c r="AA149" s="63">
        <v>4.5000000000000018</v>
      </c>
      <c r="AB149" s="52">
        <v>8</v>
      </c>
      <c r="AC149" s="59">
        <v>100</v>
      </c>
    </row>
    <row r="150" spans="1:29" ht="16.5" customHeight="1" x14ac:dyDescent="0.3">
      <c r="A150" s="52" t="b">
        <v>1</v>
      </c>
      <c r="B150" s="53" t="s">
        <v>258</v>
      </c>
      <c r="C150" s="52">
        <v>100100003</v>
      </c>
      <c r="D150" s="52">
        <v>3</v>
      </c>
      <c r="E150" s="52">
        <v>45</v>
      </c>
      <c r="F150" s="52">
        <v>100100003</v>
      </c>
      <c r="G150" s="52">
        <v>0.5</v>
      </c>
      <c r="H150" s="60">
        <v>23219</v>
      </c>
      <c r="I150" s="54">
        <v>10000</v>
      </c>
      <c r="J150" s="55">
        <v>1000</v>
      </c>
      <c r="K150" s="55">
        <v>5</v>
      </c>
      <c r="L150" s="55">
        <v>12</v>
      </c>
      <c r="M150" s="61">
        <v>130.40624999999994</v>
      </c>
      <c r="N150" s="62">
        <v>3221.2000000000016</v>
      </c>
      <c r="O150" s="63">
        <v>88.442603550295885</v>
      </c>
      <c r="P150" s="63">
        <v>54.352000000000011</v>
      </c>
      <c r="Q150" s="63">
        <v>95.116000000000014</v>
      </c>
      <c r="R150" s="58">
        <v>1</v>
      </c>
      <c r="S150" s="63">
        <v>22.62</v>
      </c>
      <c r="T150" s="63">
        <v>2.9550000000000001</v>
      </c>
      <c r="U150" s="63">
        <v>0.18800000000000008</v>
      </c>
      <c r="V150" s="63">
        <v>2.4599999999999982</v>
      </c>
      <c r="W150" s="63">
        <v>108.50000000000011</v>
      </c>
      <c r="X150" s="63">
        <v>1.131</v>
      </c>
      <c r="Y150" s="63">
        <v>105.65</v>
      </c>
      <c r="Z150" s="63">
        <v>25.450000000000006</v>
      </c>
      <c r="AA150" s="63">
        <v>4.5900000000000016</v>
      </c>
      <c r="AB150" s="52">
        <v>8</v>
      </c>
      <c r="AC150" s="59">
        <v>100</v>
      </c>
    </row>
    <row r="151" spans="1:29" ht="16.5" customHeight="1" x14ac:dyDescent="0.3">
      <c r="A151" s="52" t="b">
        <v>1</v>
      </c>
      <c r="B151" s="53" t="s">
        <v>259</v>
      </c>
      <c r="C151" s="52">
        <v>100100003</v>
      </c>
      <c r="D151" s="52">
        <v>3</v>
      </c>
      <c r="E151" s="52">
        <v>46</v>
      </c>
      <c r="F151" s="52">
        <v>100100003</v>
      </c>
      <c r="G151" s="52">
        <v>0.5</v>
      </c>
      <c r="H151" s="60">
        <v>24172</v>
      </c>
      <c r="I151" s="54">
        <v>10000</v>
      </c>
      <c r="J151" s="55">
        <v>1000</v>
      </c>
      <c r="K151" s="55">
        <v>5</v>
      </c>
      <c r="L151" s="55">
        <v>12</v>
      </c>
      <c r="M151" s="61">
        <v>133.20719999999997</v>
      </c>
      <c r="N151" s="62">
        <v>3344.8000000000015</v>
      </c>
      <c r="O151" s="63">
        <v>89.212351543943043</v>
      </c>
      <c r="P151" s="63">
        <v>54.630400000000009</v>
      </c>
      <c r="Q151" s="63">
        <v>95.603200000000015</v>
      </c>
      <c r="R151" s="58">
        <v>1</v>
      </c>
      <c r="S151" s="63">
        <v>22.632000000000001</v>
      </c>
      <c r="T151" s="63">
        <v>2.9600000000000004</v>
      </c>
      <c r="U151" s="63">
        <v>0.1916800000000001</v>
      </c>
      <c r="V151" s="63">
        <v>2.5119999999999978</v>
      </c>
      <c r="W151" s="63">
        <v>110.60000000000014</v>
      </c>
      <c r="X151" s="63">
        <v>1.1316000000000002</v>
      </c>
      <c r="Y151" s="63">
        <v>105.76000000000002</v>
      </c>
      <c r="Z151" s="63">
        <v>25.900000000000006</v>
      </c>
      <c r="AA151" s="63">
        <v>4.6800000000000015</v>
      </c>
      <c r="AB151" s="52">
        <v>8</v>
      </c>
      <c r="AC151" s="59">
        <v>100</v>
      </c>
    </row>
    <row r="152" spans="1:29" ht="16.5" customHeight="1" x14ac:dyDescent="0.3">
      <c r="A152" s="52" t="b">
        <v>1</v>
      </c>
      <c r="B152" s="53" t="s">
        <v>260</v>
      </c>
      <c r="C152" s="52">
        <v>100100003</v>
      </c>
      <c r="D152" s="52">
        <v>3</v>
      </c>
      <c r="E152" s="52">
        <v>47</v>
      </c>
      <c r="F152" s="52">
        <v>100100003</v>
      </c>
      <c r="G152" s="52">
        <v>0.5</v>
      </c>
      <c r="H152" s="60">
        <v>25144</v>
      </c>
      <c r="I152" s="54">
        <v>10000</v>
      </c>
      <c r="J152" s="55">
        <v>1000</v>
      </c>
      <c r="K152" s="55">
        <v>5</v>
      </c>
      <c r="L152" s="55">
        <v>12</v>
      </c>
      <c r="M152" s="61">
        <v>136.03604999999993</v>
      </c>
      <c r="N152" s="62">
        <v>3470.8000000000015</v>
      </c>
      <c r="O152" s="63">
        <v>89.987604290822475</v>
      </c>
      <c r="P152" s="63">
        <v>54.908800000000021</v>
      </c>
      <c r="Q152" s="63">
        <v>96.090400000000031</v>
      </c>
      <c r="R152" s="58">
        <v>1</v>
      </c>
      <c r="S152" s="63">
        <v>22.644000000000002</v>
      </c>
      <c r="T152" s="63">
        <v>2.9650000000000003</v>
      </c>
      <c r="U152" s="63">
        <v>0.19536000000000006</v>
      </c>
      <c r="V152" s="63">
        <v>2.5639999999999983</v>
      </c>
      <c r="W152" s="63">
        <v>112.70000000000014</v>
      </c>
      <c r="X152" s="63">
        <v>1.1322000000000001</v>
      </c>
      <c r="Y152" s="63">
        <v>105.87</v>
      </c>
      <c r="Z152" s="63">
        <v>26.350000000000009</v>
      </c>
      <c r="AA152" s="63">
        <v>4.7700000000000014</v>
      </c>
      <c r="AB152" s="52">
        <v>8</v>
      </c>
      <c r="AC152" s="59">
        <v>100</v>
      </c>
    </row>
    <row r="153" spans="1:29" ht="16.5" customHeight="1" x14ac:dyDescent="0.3">
      <c r="A153" s="52" t="b">
        <v>1</v>
      </c>
      <c r="B153" s="53" t="s">
        <v>261</v>
      </c>
      <c r="C153" s="52">
        <v>100100003</v>
      </c>
      <c r="D153" s="52">
        <v>3</v>
      </c>
      <c r="E153" s="52">
        <v>48</v>
      </c>
      <c r="F153" s="52">
        <v>100100003</v>
      </c>
      <c r="G153" s="52">
        <v>0.5</v>
      </c>
      <c r="H153" s="60">
        <v>26137</v>
      </c>
      <c r="I153" s="54">
        <v>10000</v>
      </c>
      <c r="J153" s="55">
        <v>1000</v>
      </c>
      <c r="K153" s="55">
        <v>5</v>
      </c>
      <c r="L153" s="55">
        <v>12</v>
      </c>
      <c r="M153" s="61">
        <v>138.89279999999994</v>
      </c>
      <c r="N153" s="62">
        <v>3599.2000000000016</v>
      </c>
      <c r="O153" s="63">
        <v>90.768421052631624</v>
      </c>
      <c r="P153" s="63">
        <v>55.187200000000018</v>
      </c>
      <c r="Q153" s="63">
        <v>96.577600000000032</v>
      </c>
      <c r="R153" s="58">
        <v>1</v>
      </c>
      <c r="S153" s="63">
        <v>22.655999999999999</v>
      </c>
      <c r="T153" s="63">
        <v>2.97</v>
      </c>
      <c r="U153" s="63">
        <v>0.19904000000000011</v>
      </c>
      <c r="V153" s="63">
        <v>2.6159999999999979</v>
      </c>
      <c r="W153" s="63">
        <v>114.80000000000014</v>
      </c>
      <c r="X153" s="63">
        <v>1.1328</v>
      </c>
      <c r="Y153" s="63">
        <v>105.97999999999999</v>
      </c>
      <c r="Z153" s="63">
        <v>26.800000000000008</v>
      </c>
      <c r="AA153" s="63">
        <v>4.8600000000000012</v>
      </c>
      <c r="AB153" s="52">
        <v>8</v>
      </c>
      <c r="AC153" s="59">
        <v>100</v>
      </c>
    </row>
    <row r="154" spans="1:29" ht="16.5" customHeight="1" x14ac:dyDescent="0.3">
      <c r="A154" s="52" t="b">
        <v>1</v>
      </c>
      <c r="B154" s="53" t="s">
        <v>262</v>
      </c>
      <c r="C154" s="52">
        <v>100100003</v>
      </c>
      <c r="D154" s="52">
        <v>3</v>
      </c>
      <c r="E154" s="52">
        <v>49</v>
      </c>
      <c r="F154" s="52">
        <v>100100003</v>
      </c>
      <c r="G154" s="52">
        <v>0.5</v>
      </c>
      <c r="H154" s="60">
        <v>27149</v>
      </c>
      <c r="I154" s="54">
        <v>10000</v>
      </c>
      <c r="J154" s="55">
        <v>1000</v>
      </c>
      <c r="K154" s="55">
        <v>5</v>
      </c>
      <c r="L154" s="55">
        <v>12</v>
      </c>
      <c r="M154" s="61">
        <v>141.77744999999996</v>
      </c>
      <c r="N154" s="62">
        <v>3730.0000000000018</v>
      </c>
      <c r="O154" s="63">
        <v>91.554861944777969</v>
      </c>
      <c r="P154" s="63">
        <v>55.465600000000023</v>
      </c>
      <c r="Q154" s="63">
        <v>97.06480000000002</v>
      </c>
      <c r="R154" s="58">
        <v>1</v>
      </c>
      <c r="S154" s="63">
        <v>22.668000000000003</v>
      </c>
      <c r="T154" s="63">
        <v>2.9750000000000001</v>
      </c>
      <c r="U154" s="63">
        <v>0.20272000000000009</v>
      </c>
      <c r="V154" s="63">
        <v>2.6679999999999979</v>
      </c>
      <c r="W154" s="63">
        <v>116.90000000000015</v>
      </c>
      <c r="X154" s="63">
        <v>1.1334000000000002</v>
      </c>
      <c r="Y154" s="63">
        <v>106.09</v>
      </c>
      <c r="Z154" s="63">
        <v>27.250000000000007</v>
      </c>
      <c r="AA154" s="63">
        <v>4.9500000000000011</v>
      </c>
      <c r="AB154" s="52">
        <v>8</v>
      </c>
      <c r="AC154" s="59">
        <v>100</v>
      </c>
    </row>
    <row r="155" spans="1:29" ht="16.5" customHeight="1" x14ac:dyDescent="0.3">
      <c r="A155" s="52" t="b">
        <v>1</v>
      </c>
      <c r="B155" s="53" t="s">
        <v>263</v>
      </c>
      <c r="C155" s="52">
        <v>100100003</v>
      </c>
      <c r="D155" s="52">
        <v>3</v>
      </c>
      <c r="E155" s="52">
        <v>50</v>
      </c>
      <c r="F155" s="52">
        <v>100100003</v>
      </c>
      <c r="G155" s="52">
        <v>0.5</v>
      </c>
      <c r="H155" s="60">
        <v>28182</v>
      </c>
      <c r="I155" s="54">
        <v>10000</v>
      </c>
      <c r="J155" s="55">
        <v>1000</v>
      </c>
      <c r="K155" s="55">
        <v>5</v>
      </c>
      <c r="L155" s="55">
        <v>12</v>
      </c>
      <c r="M155" s="61">
        <v>144.68999999999994</v>
      </c>
      <c r="N155" s="62">
        <v>3863.2000000000021</v>
      </c>
      <c r="O155" s="63">
        <v>92.346987951807279</v>
      </c>
      <c r="P155" s="63">
        <v>55.744000000000021</v>
      </c>
      <c r="Q155" s="63">
        <v>97.552000000000021</v>
      </c>
      <c r="R155" s="58">
        <v>1</v>
      </c>
      <c r="S155" s="63">
        <v>22.68</v>
      </c>
      <c r="T155" s="63">
        <v>2.9800000000000004</v>
      </c>
      <c r="U155" s="63">
        <v>0.20640000000000008</v>
      </c>
      <c r="V155" s="63">
        <v>2.7199999999999975</v>
      </c>
      <c r="W155" s="63">
        <v>119.00000000000017</v>
      </c>
      <c r="X155" s="63">
        <v>1.1339999999999999</v>
      </c>
      <c r="Y155" s="63">
        <v>106.2</v>
      </c>
      <c r="Z155" s="63">
        <v>27.700000000000006</v>
      </c>
      <c r="AA155" s="63">
        <v>5.0400000000000009</v>
      </c>
      <c r="AB155" s="52">
        <v>8</v>
      </c>
      <c r="AC155" s="59">
        <v>100</v>
      </c>
    </row>
    <row r="156" spans="1:29" ht="16.5" customHeight="1" x14ac:dyDescent="0.3">
      <c r="A156" s="52" t="b">
        <v>1</v>
      </c>
      <c r="B156" s="53" t="s">
        <v>264</v>
      </c>
      <c r="C156" s="52">
        <v>100100004</v>
      </c>
      <c r="D156" s="52">
        <v>4</v>
      </c>
      <c r="E156" s="52">
        <v>1</v>
      </c>
      <c r="F156" s="52">
        <v>100100004</v>
      </c>
      <c r="G156" s="52">
        <v>0.5</v>
      </c>
      <c r="H156" s="60">
        <v>1507</v>
      </c>
      <c r="I156" s="54">
        <v>10000</v>
      </c>
      <c r="J156" s="55">
        <v>1000</v>
      </c>
      <c r="K156" s="55">
        <v>5</v>
      </c>
      <c r="L156" s="55">
        <v>12</v>
      </c>
      <c r="M156" s="61">
        <v>40.435199999999995</v>
      </c>
      <c r="N156" s="62">
        <v>103.072</v>
      </c>
      <c r="O156" s="63">
        <v>35.37913043478261</v>
      </c>
      <c r="P156" s="63">
        <v>32.5488</v>
      </c>
      <c r="Q156" s="63">
        <v>32.5488</v>
      </c>
      <c r="R156" s="58">
        <v>1</v>
      </c>
      <c r="S156" s="63">
        <v>20.32</v>
      </c>
      <c r="T156" s="63">
        <v>2.665</v>
      </c>
      <c r="U156" s="63">
        <v>1.3680000000000001E-2</v>
      </c>
      <c r="V156" s="63">
        <v>0.52</v>
      </c>
      <c r="W156" s="63">
        <v>100.8</v>
      </c>
      <c r="X156" s="63">
        <v>1.016</v>
      </c>
      <c r="Y156" s="63">
        <v>102.25</v>
      </c>
      <c r="Z156" s="63">
        <v>2.98</v>
      </c>
      <c r="AA156" s="63">
        <v>0.58199999999999996</v>
      </c>
      <c r="AB156" s="52">
        <v>8</v>
      </c>
      <c r="AC156" s="59">
        <v>100</v>
      </c>
    </row>
    <row r="157" spans="1:29" ht="16.5" customHeight="1" x14ac:dyDescent="0.3">
      <c r="A157" s="52" t="b">
        <v>1</v>
      </c>
      <c r="B157" s="53" t="s">
        <v>265</v>
      </c>
      <c r="C157" s="52">
        <v>100100004</v>
      </c>
      <c r="D157" s="52">
        <v>4</v>
      </c>
      <c r="E157" s="52">
        <v>2</v>
      </c>
      <c r="F157" s="52">
        <v>100100004</v>
      </c>
      <c r="G157" s="52">
        <v>0.5</v>
      </c>
      <c r="H157" s="60">
        <v>1590</v>
      </c>
      <c r="I157" s="54">
        <v>10000</v>
      </c>
      <c r="J157" s="55">
        <v>1000</v>
      </c>
      <c r="K157" s="55">
        <v>5</v>
      </c>
      <c r="L157" s="55">
        <v>12</v>
      </c>
      <c r="M157" s="61">
        <v>41.709299999999992</v>
      </c>
      <c r="N157" s="62">
        <v>103.468</v>
      </c>
      <c r="O157" s="63">
        <v>36.103606557377056</v>
      </c>
      <c r="P157" s="63">
        <v>32.721600000000002</v>
      </c>
      <c r="Q157" s="63">
        <v>33.347999999999999</v>
      </c>
      <c r="R157" s="58">
        <v>1</v>
      </c>
      <c r="S157" s="63">
        <v>20.34</v>
      </c>
      <c r="T157" s="63">
        <v>2.67</v>
      </c>
      <c r="U157" s="63">
        <v>1.4560000000000002E-2</v>
      </c>
      <c r="V157" s="63">
        <v>0.56000000000000005</v>
      </c>
      <c r="W157" s="63">
        <v>107.10000000000001</v>
      </c>
      <c r="X157" s="63">
        <v>1.0169999999999999</v>
      </c>
      <c r="Y157" s="63">
        <v>102.4</v>
      </c>
      <c r="Z157" s="63">
        <v>3.01</v>
      </c>
      <c r="AA157" s="63">
        <v>0.624</v>
      </c>
      <c r="AB157" s="52">
        <v>8</v>
      </c>
      <c r="AC157" s="59">
        <v>100</v>
      </c>
    </row>
    <row r="158" spans="1:29" ht="16.5" customHeight="1" x14ac:dyDescent="0.3">
      <c r="A158" s="52" t="b">
        <v>1</v>
      </c>
      <c r="B158" s="53" t="s">
        <v>266</v>
      </c>
      <c r="C158" s="52">
        <v>100100004</v>
      </c>
      <c r="D158" s="52">
        <v>4</v>
      </c>
      <c r="E158" s="52">
        <v>3</v>
      </c>
      <c r="F158" s="52">
        <v>100100004</v>
      </c>
      <c r="G158" s="52">
        <v>0.5</v>
      </c>
      <c r="H158" s="60">
        <v>1681</v>
      </c>
      <c r="I158" s="54">
        <v>10000</v>
      </c>
      <c r="J158" s="55">
        <v>1000</v>
      </c>
      <c r="K158" s="55">
        <v>5</v>
      </c>
      <c r="L158" s="55">
        <v>12</v>
      </c>
      <c r="M158" s="61">
        <v>43.002300000000005</v>
      </c>
      <c r="N158" s="62">
        <v>103.88800000000001</v>
      </c>
      <c r="O158" s="63">
        <v>36.510659340659345</v>
      </c>
      <c r="P158" s="63">
        <v>32.894399999999997</v>
      </c>
      <c r="Q158" s="63">
        <v>33.555</v>
      </c>
      <c r="R158" s="58">
        <v>1</v>
      </c>
      <c r="S158" s="63">
        <v>20.36</v>
      </c>
      <c r="T158" s="63">
        <v>2.6750000000000003</v>
      </c>
      <c r="U158" s="63">
        <v>1.5440000000000002E-2</v>
      </c>
      <c r="V158" s="63">
        <v>0.6</v>
      </c>
      <c r="W158" s="63">
        <v>113.4</v>
      </c>
      <c r="X158" s="63">
        <v>1.018</v>
      </c>
      <c r="Y158" s="63">
        <v>102.55</v>
      </c>
      <c r="Z158" s="63">
        <v>3.04</v>
      </c>
      <c r="AA158" s="63">
        <v>0.66600000000000015</v>
      </c>
      <c r="AB158" s="52">
        <v>8</v>
      </c>
      <c r="AC158" s="59">
        <v>100</v>
      </c>
    </row>
    <row r="159" spans="1:29" ht="16.5" customHeight="1" x14ac:dyDescent="0.3">
      <c r="A159" s="52" t="b">
        <v>1</v>
      </c>
      <c r="B159" s="53" t="s">
        <v>267</v>
      </c>
      <c r="C159" s="52">
        <v>100100004</v>
      </c>
      <c r="D159" s="52">
        <v>4</v>
      </c>
      <c r="E159" s="52">
        <v>4</v>
      </c>
      <c r="F159" s="52">
        <v>100100004</v>
      </c>
      <c r="G159" s="52">
        <v>0.5</v>
      </c>
      <c r="H159" s="60">
        <v>1779</v>
      </c>
      <c r="I159" s="54">
        <v>10000</v>
      </c>
      <c r="J159" s="55">
        <v>1000</v>
      </c>
      <c r="K159" s="55">
        <v>5</v>
      </c>
      <c r="L159" s="55">
        <v>12</v>
      </c>
      <c r="M159" s="61">
        <v>44.3142</v>
      </c>
      <c r="N159" s="62">
        <v>104.33200000000001</v>
      </c>
      <c r="O159" s="63">
        <v>36.922209944751373</v>
      </c>
      <c r="P159" s="63">
        <v>33.0672</v>
      </c>
      <c r="Q159" s="63">
        <v>33.761999999999993</v>
      </c>
      <c r="R159" s="58">
        <v>1</v>
      </c>
      <c r="S159" s="63">
        <v>20.38</v>
      </c>
      <c r="T159" s="63">
        <v>2.68</v>
      </c>
      <c r="U159" s="63">
        <v>1.6320000000000005E-2</v>
      </c>
      <c r="V159" s="63">
        <v>0.64</v>
      </c>
      <c r="W159" s="63">
        <v>119.7</v>
      </c>
      <c r="X159" s="63">
        <v>1.0189999999999999</v>
      </c>
      <c r="Y159" s="63">
        <v>102.7</v>
      </c>
      <c r="Z159" s="63">
        <v>3.0700000000000003</v>
      </c>
      <c r="AA159" s="63">
        <v>0.70799999999999996</v>
      </c>
      <c r="AB159" s="52">
        <v>8</v>
      </c>
      <c r="AC159" s="59">
        <v>100</v>
      </c>
    </row>
    <row r="160" spans="1:29" ht="16.5" customHeight="1" x14ac:dyDescent="0.3">
      <c r="A160" s="52" t="b">
        <v>1</v>
      </c>
      <c r="B160" s="53" t="s">
        <v>268</v>
      </c>
      <c r="C160" s="52">
        <v>100100004</v>
      </c>
      <c r="D160" s="52">
        <v>4</v>
      </c>
      <c r="E160" s="52">
        <v>5</v>
      </c>
      <c r="F160" s="52">
        <v>100100004</v>
      </c>
      <c r="G160" s="52">
        <v>0.5</v>
      </c>
      <c r="H160" s="60">
        <v>1884</v>
      </c>
      <c r="I160" s="54">
        <v>10000</v>
      </c>
      <c r="J160" s="55">
        <v>1000</v>
      </c>
      <c r="K160" s="55">
        <v>5</v>
      </c>
      <c r="L160" s="55">
        <v>12</v>
      </c>
      <c r="M160" s="61">
        <v>45.644999999999996</v>
      </c>
      <c r="N160" s="62">
        <v>104.8</v>
      </c>
      <c r="O160" s="63">
        <v>37.338333333333338</v>
      </c>
      <c r="P160" s="63">
        <v>33.239999999999995</v>
      </c>
      <c r="Q160" s="63">
        <v>33.969000000000001</v>
      </c>
      <c r="R160" s="58">
        <v>1</v>
      </c>
      <c r="S160" s="63">
        <v>20.399999999999999</v>
      </c>
      <c r="T160" s="63">
        <v>2.6850000000000001</v>
      </c>
      <c r="U160" s="63">
        <v>1.7200000000000003E-2</v>
      </c>
      <c r="V160" s="63">
        <v>0.68</v>
      </c>
      <c r="W160" s="63">
        <v>126</v>
      </c>
      <c r="X160" s="63">
        <v>1.02</v>
      </c>
      <c r="Y160" s="63">
        <v>102.85</v>
      </c>
      <c r="Z160" s="63">
        <v>3.1</v>
      </c>
      <c r="AA160" s="63">
        <v>0.75</v>
      </c>
      <c r="AB160" s="52">
        <v>8</v>
      </c>
      <c r="AC160" s="59">
        <v>100</v>
      </c>
    </row>
    <row r="161" spans="1:29" ht="16.5" customHeight="1" x14ac:dyDescent="0.3">
      <c r="A161" s="52" t="b">
        <v>1</v>
      </c>
      <c r="B161" s="53" t="s">
        <v>269</v>
      </c>
      <c r="C161" s="52">
        <v>100100004</v>
      </c>
      <c r="D161" s="52">
        <v>4</v>
      </c>
      <c r="E161" s="52">
        <v>6</v>
      </c>
      <c r="F161" s="52">
        <v>100100004</v>
      </c>
      <c r="G161" s="52">
        <v>0.5</v>
      </c>
      <c r="H161" s="60">
        <v>1997</v>
      </c>
      <c r="I161" s="54">
        <v>10000</v>
      </c>
      <c r="J161" s="55">
        <v>1000</v>
      </c>
      <c r="K161" s="55">
        <v>5</v>
      </c>
      <c r="L161" s="55">
        <v>12</v>
      </c>
      <c r="M161" s="61">
        <v>46.994700000000002</v>
      </c>
      <c r="N161" s="62">
        <v>105.292</v>
      </c>
      <c r="O161" s="63">
        <v>37.759106145251387</v>
      </c>
      <c r="P161" s="63">
        <v>33.412799999999997</v>
      </c>
      <c r="Q161" s="63">
        <v>34.176000000000002</v>
      </c>
      <c r="R161" s="58">
        <v>1</v>
      </c>
      <c r="S161" s="63">
        <v>20.420000000000002</v>
      </c>
      <c r="T161" s="63">
        <v>2.69</v>
      </c>
      <c r="U161" s="63">
        <v>1.8080000000000006E-2</v>
      </c>
      <c r="V161" s="63">
        <v>0.72</v>
      </c>
      <c r="W161" s="63">
        <v>132.30000000000001</v>
      </c>
      <c r="X161" s="63">
        <v>1.0209999999999999</v>
      </c>
      <c r="Y161" s="63">
        <v>103</v>
      </c>
      <c r="Z161" s="63">
        <v>3.13</v>
      </c>
      <c r="AA161" s="63">
        <v>0.79200000000000004</v>
      </c>
      <c r="AB161" s="52">
        <v>8</v>
      </c>
      <c r="AC161" s="59">
        <v>100</v>
      </c>
    </row>
    <row r="162" spans="1:29" ht="16.5" customHeight="1" x14ac:dyDescent="0.3">
      <c r="A162" s="52" t="b">
        <v>1</v>
      </c>
      <c r="B162" s="53" t="s">
        <v>270</v>
      </c>
      <c r="C162" s="52">
        <v>100100004</v>
      </c>
      <c r="D162" s="52">
        <v>4</v>
      </c>
      <c r="E162" s="52">
        <v>7</v>
      </c>
      <c r="F162" s="52">
        <v>100100004</v>
      </c>
      <c r="G162" s="52">
        <v>0.5</v>
      </c>
      <c r="H162" s="60">
        <v>2117</v>
      </c>
      <c r="I162" s="54">
        <v>10000</v>
      </c>
      <c r="J162" s="55">
        <v>1000</v>
      </c>
      <c r="K162" s="55">
        <v>5</v>
      </c>
      <c r="L162" s="55">
        <v>12</v>
      </c>
      <c r="M162" s="61">
        <v>48.363299999999995</v>
      </c>
      <c r="N162" s="62">
        <v>105.80800000000001</v>
      </c>
      <c r="O162" s="63">
        <v>38.184606741573035</v>
      </c>
      <c r="P162" s="63">
        <v>33.585599999999999</v>
      </c>
      <c r="Q162" s="63">
        <v>34.382999999999996</v>
      </c>
      <c r="R162" s="58">
        <v>1</v>
      </c>
      <c r="S162" s="63">
        <v>20.440000000000001</v>
      </c>
      <c r="T162" s="63">
        <v>2.6950000000000003</v>
      </c>
      <c r="U162" s="63">
        <v>1.8960000000000005E-2</v>
      </c>
      <c r="V162" s="63">
        <v>0.76</v>
      </c>
      <c r="W162" s="63">
        <v>138.6</v>
      </c>
      <c r="X162" s="63">
        <v>1.022</v>
      </c>
      <c r="Y162" s="63">
        <v>103.15</v>
      </c>
      <c r="Z162" s="63">
        <v>3.16</v>
      </c>
      <c r="AA162" s="63">
        <v>0.83400000000000019</v>
      </c>
      <c r="AB162" s="52">
        <v>8</v>
      </c>
      <c r="AC162" s="59">
        <v>100</v>
      </c>
    </row>
    <row r="163" spans="1:29" ht="16.5" customHeight="1" x14ac:dyDescent="0.3">
      <c r="A163" s="52" t="b">
        <v>1</v>
      </c>
      <c r="B163" s="53" t="s">
        <v>271</v>
      </c>
      <c r="C163" s="52">
        <v>100100004</v>
      </c>
      <c r="D163" s="52">
        <v>4</v>
      </c>
      <c r="E163" s="52">
        <v>8</v>
      </c>
      <c r="F163" s="52">
        <v>100100004</v>
      </c>
      <c r="G163" s="52">
        <v>0.5</v>
      </c>
      <c r="H163" s="60">
        <v>2244</v>
      </c>
      <c r="I163" s="54">
        <v>10000</v>
      </c>
      <c r="J163" s="55">
        <v>1000</v>
      </c>
      <c r="K163" s="55">
        <v>5</v>
      </c>
      <c r="L163" s="55">
        <v>12</v>
      </c>
      <c r="M163" s="61">
        <v>49.750799999999998</v>
      </c>
      <c r="N163" s="62">
        <v>106.348</v>
      </c>
      <c r="O163" s="63">
        <v>38.614915254237289</v>
      </c>
      <c r="P163" s="63">
        <v>33.758399999999995</v>
      </c>
      <c r="Q163" s="63">
        <v>34.589999999999996</v>
      </c>
      <c r="R163" s="58">
        <v>1</v>
      </c>
      <c r="S163" s="63">
        <v>20.46</v>
      </c>
      <c r="T163" s="63">
        <v>2.7</v>
      </c>
      <c r="U163" s="63">
        <v>1.9840000000000003E-2</v>
      </c>
      <c r="V163" s="63">
        <v>0.8</v>
      </c>
      <c r="W163" s="63">
        <v>144.9</v>
      </c>
      <c r="X163" s="63">
        <v>1.0229999999999999</v>
      </c>
      <c r="Y163" s="63">
        <v>103.3</v>
      </c>
      <c r="Z163" s="63">
        <v>3.1900000000000004</v>
      </c>
      <c r="AA163" s="63">
        <v>0.876</v>
      </c>
      <c r="AB163" s="52">
        <v>8</v>
      </c>
      <c r="AC163" s="59">
        <v>100</v>
      </c>
    </row>
    <row r="164" spans="1:29" ht="16.5" customHeight="1" x14ac:dyDescent="0.3">
      <c r="A164" s="52" t="b">
        <v>1</v>
      </c>
      <c r="B164" s="53" t="s">
        <v>272</v>
      </c>
      <c r="C164" s="52">
        <v>100100004</v>
      </c>
      <c r="D164" s="52">
        <v>4</v>
      </c>
      <c r="E164" s="52">
        <v>9</v>
      </c>
      <c r="F164" s="52">
        <v>100100004</v>
      </c>
      <c r="G164" s="52">
        <v>0.5</v>
      </c>
      <c r="H164" s="60">
        <v>2379</v>
      </c>
      <c r="I164" s="54">
        <v>10000</v>
      </c>
      <c r="J164" s="55">
        <v>1000</v>
      </c>
      <c r="K164" s="55">
        <v>5</v>
      </c>
      <c r="L164" s="55">
        <v>12</v>
      </c>
      <c r="M164" s="61">
        <v>51.157200000000003</v>
      </c>
      <c r="N164" s="62">
        <v>106.91200000000001</v>
      </c>
      <c r="O164" s="63">
        <v>39.050113636363633</v>
      </c>
      <c r="P164" s="63">
        <v>33.931199999999997</v>
      </c>
      <c r="Q164" s="63">
        <v>34.796999999999997</v>
      </c>
      <c r="R164" s="58">
        <v>1</v>
      </c>
      <c r="S164" s="63">
        <v>20.48</v>
      </c>
      <c r="T164" s="63">
        <v>2.7050000000000001</v>
      </c>
      <c r="U164" s="63">
        <v>2.0720000000000006E-2</v>
      </c>
      <c r="V164" s="63">
        <v>0.84</v>
      </c>
      <c r="W164" s="63">
        <v>151.20000000000002</v>
      </c>
      <c r="X164" s="63">
        <v>1.024</v>
      </c>
      <c r="Y164" s="63">
        <v>103.45</v>
      </c>
      <c r="Z164" s="63">
        <v>3.22</v>
      </c>
      <c r="AA164" s="63">
        <v>0.91799999999999993</v>
      </c>
      <c r="AB164" s="52">
        <v>8</v>
      </c>
      <c r="AC164" s="59">
        <v>100</v>
      </c>
    </row>
    <row r="165" spans="1:29" ht="16.5" customHeight="1" x14ac:dyDescent="0.3">
      <c r="A165" s="52" t="b">
        <v>1</v>
      </c>
      <c r="B165" s="53" t="s">
        <v>273</v>
      </c>
      <c r="C165" s="52">
        <v>100100004</v>
      </c>
      <c r="D165" s="52">
        <v>4</v>
      </c>
      <c r="E165" s="52">
        <v>10</v>
      </c>
      <c r="F165" s="52">
        <v>100100004</v>
      </c>
      <c r="G165" s="52">
        <v>0.5</v>
      </c>
      <c r="H165" s="60">
        <v>2522</v>
      </c>
      <c r="I165" s="54">
        <v>10000</v>
      </c>
      <c r="J165" s="55">
        <v>1000</v>
      </c>
      <c r="K165" s="55">
        <v>5</v>
      </c>
      <c r="L165" s="55">
        <v>12</v>
      </c>
      <c r="M165" s="61">
        <v>52.582500000000003</v>
      </c>
      <c r="N165" s="62">
        <v>107.5</v>
      </c>
      <c r="O165" s="63">
        <v>39.490285714285712</v>
      </c>
      <c r="P165" s="63">
        <v>34.103999999999999</v>
      </c>
      <c r="Q165" s="63">
        <v>35.003999999999998</v>
      </c>
      <c r="R165" s="58">
        <v>1</v>
      </c>
      <c r="S165" s="63">
        <v>20.5</v>
      </c>
      <c r="T165" s="63">
        <v>2.71</v>
      </c>
      <c r="U165" s="63">
        <v>2.1600000000000005E-2</v>
      </c>
      <c r="V165" s="63">
        <v>0.88</v>
      </c>
      <c r="W165" s="63">
        <v>157.5</v>
      </c>
      <c r="X165" s="63">
        <v>1.0249999999999999</v>
      </c>
      <c r="Y165" s="63">
        <v>103.6</v>
      </c>
      <c r="Z165" s="63">
        <v>3.25</v>
      </c>
      <c r="AA165" s="63">
        <v>0.96</v>
      </c>
      <c r="AB165" s="52">
        <v>8</v>
      </c>
      <c r="AC165" s="59">
        <v>100</v>
      </c>
    </row>
    <row r="166" spans="1:29" ht="16.5" customHeight="1" x14ac:dyDescent="0.3">
      <c r="A166" s="52" t="b">
        <v>1</v>
      </c>
      <c r="B166" s="53" t="s">
        <v>274</v>
      </c>
      <c r="C166" s="52">
        <v>100100004</v>
      </c>
      <c r="D166" s="52">
        <v>4</v>
      </c>
      <c r="E166" s="52">
        <v>11</v>
      </c>
      <c r="F166" s="52">
        <v>100100004</v>
      </c>
      <c r="G166" s="52">
        <v>0.5</v>
      </c>
      <c r="H166" s="60">
        <v>2671</v>
      </c>
      <c r="I166" s="54">
        <v>10000</v>
      </c>
      <c r="J166" s="55">
        <v>1000</v>
      </c>
      <c r="K166" s="55">
        <v>5</v>
      </c>
      <c r="L166" s="55">
        <v>12</v>
      </c>
      <c r="M166" s="61">
        <v>54.026699999999991</v>
      </c>
      <c r="N166" s="62">
        <v>108.11200000000001</v>
      </c>
      <c r="O166" s="63">
        <v>39.935517241379301</v>
      </c>
      <c r="P166" s="63">
        <v>34.276800000000001</v>
      </c>
      <c r="Q166" s="63">
        <v>35.210999999999999</v>
      </c>
      <c r="R166" s="58">
        <v>1</v>
      </c>
      <c r="S166" s="63">
        <v>20.52</v>
      </c>
      <c r="T166" s="63">
        <v>2.7150000000000003</v>
      </c>
      <c r="U166" s="63">
        <v>2.2480000000000007E-2</v>
      </c>
      <c r="V166" s="63">
        <v>0.92</v>
      </c>
      <c r="W166" s="63">
        <v>163.80000000000001</v>
      </c>
      <c r="X166" s="63">
        <v>1.026</v>
      </c>
      <c r="Y166" s="63">
        <v>103.75</v>
      </c>
      <c r="Z166" s="63">
        <v>3.2800000000000002</v>
      </c>
      <c r="AA166" s="63">
        <v>1.0020000000000002</v>
      </c>
      <c r="AB166" s="52">
        <v>8</v>
      </c>
      <c r="AC166" s="59">
        <v>100</v>
      </c>
    </row>
    <row r="167" spans="1:29" ht="16.5" customHeight="1" x14ac:dyDescent="0.3">
      <c r="A167" s="52" t="b">
        <v>1</v>
      </c>
      <c r="B167" s="53" t="s">
        <v>275</v>
      </c>
      <c r="C167" s="52">
        <v>100100004</v>
      </c>
      <c r="D167" s="52">
        <v>4</v>
      </c>
      <c r="E167" s="52">
        <v>12</v>
      </c>
      <c r="F167" s="52">
        <v>100100004</v>
      </c>
      <c r="G167" s="52">
        <v>0.5</v>
      </c>
      <c r="H167" s="60">
        <v>2828</v>
      </c>
      <c r="I167" s="54">
        <v>10000</v>
      </c>
      <c r="J167" s="55">
        <v>1000</v>
      </c>
      <c r="K167" s="55">
        <v>5</v>
      </c>
      <c r="L167" s="55">
        <v>12</v>
      </c>
      <c r="M167" s="61">
        <v>55.48980000000001</v>
      </c>
      <c r="N167" s="62">
        <v>108.748</v>
      </c>
      <c r="O167" s="63">
        <v>40.385895953757228</v>
      </c>
      <c r="P167" s="63">
        <v>34.449599999999997</v>
      </c>
      <c r="Q167" s="63">
        <v>35.417999999999999</v>
      </c>
      <c r="R167" s="58">
        <v>1</v>
      </c>
      <c r="S167" s="63">
        <v>20.54</v>
      </c>
      <c r="T167" s="63">
        <v>2.72</v>
      </c>
      <c r="U167" s="63">
        <v>2.3360000000000006E-2</v>
      </c>
      <c r="V167" s="63">
        <v>0.96</v>
      </c>
      <c r="W167" s="63">
        <v>170.1</v>
      </c>
      <c r="X167" s="63">
        <v>1.0269999999999999</v>
      </c>
      <c r="Y167" s="63">
        <v>103.9</v>
      </c>
      <c r="Z167" s="63">
        <v>3.3100000000000005</v>
      </c>
      <c r="AA167" s="63">
        <v>1.044</v>
      </c>
      <c r="AB167" s="52">
        <v>8</v>
      </c>
      <c r="AC167" s="59">
        <v>100</v>
      </c>
    </row>
    <row r="168" spans="1:29" ht="16.5" customHeight="1" x14ac:dyDescent="0.3">
      <c r="A168" s="52" t="b">
        <v>1</v>
      </c>
      <c r="B168" s="53" t="s">
        <v>276</v>
      </c>
      <c r="C168" s="52">
        <v>100100004</v>
      </c>
      <c r="D168" s="52">
        <v>4</v>
      </c>
      <c r="E168" s="52">
        <v>13</v>
      </c>
      <c r="F168" s="52">
        <v>100100004</v>
      </c>
      <c r="G168" s="52">
        <v>0.5</v>
      </c>
      <c r="H168" s="60">
        <v>2993</v>
      </c>
      <c r="I168" s="54">
        <v>10000</v>
      </c>
      <c r="J168" s="55">
        <v>1000</v>
      </c>
      <c r="K168" s="55">
        <v>5</v>
      </c>
      <c r="L168" s="55">
        <v>12</v>
      </c>
      <c r="M168" s="61">
        <v>56.971800000000009</v>
      </c>
      <c r="N168" s="62">
        <v>109.408</v>
      </c>
      <c r="O168" s="63">
        <v>40.841511627906975</v>
      </c>
      <c r="P168" s="63">
        <v>34.622399999999999</v>
      </c>
      <c r="Q168" s="63">
        <v>35.625</v>
      </c>
      <c r="R168" s="58">
        <v>1</v>
      </c>
      <c r="S168" s="63">
        <v>20.56</v>
      </c>
      <c r="T168" s="63">
        <v>2.7250000000000001</v>
      </c>
      <c r="U168" s="63">
        <v>2.4240000000000008E-2</v>
      </c>
      <c r="V168" s="63">
        <v>1</v>
      </c>
      <c r="W168" s="63">
        <v>176.4</v>
      </c>
      <c r="X168" s="63">
        <v>1.028</v>
      </c>
      <c r="Y168" s="63">
        <v>104.05</v>
      </c>
      <c r="Z168" s="63">
        <v>3.3400000000000003</v>
      </c>
      <c r="AA168" s="63">
        <v>1.0860000000000001</v>
      </c>
      <c r="AB168" s="52">
        <v>8</v>
      </c>
      <c r="AC168" s="59">
        <v>100</v>
      </c>
    </row>
    <row r="169" spans="1:29" ht="16.5" customHeight="1" x14ac:dyDescent="0.3">
      <c r="A169" s="52" t="b">
        <v>1</v>
      </c>
      <c r="B169" s="53" t="s">
        <v>277</v>
      </c>
      <c r="C169" s="52">
        <v>100100004</v>
      </c>
      <c r="D169" s="52">
        <v>4</v>
      </c>
      <c r="E169" s="52">
        <v>14</v>
      </c>
      <c r="F169" s="52">
        <v>100100004</v>
      </c>
      <c r="G169" s="52">
        <v>0.5</v>
      </c>
      <c r="H169" s="60">
        <v>3165</v>
      </c>
      <c r="I169" s="54">
        <v>10000</v>
      </c>
      <c r="J169" s="55">
        <v>1000</v>
      </c>
      <c r="K169" s="55">
        <v>5</v>
      </c>
      <c r="L169" s="55">
        <v>12</v>
      </c>
      <c r="M169" s="61">
        <v>58.472699999999996</v>
      </c>
      <c r="N169" s="62">
        <v>110.09200000000001</v>
      </c>
      <c r="O169" s="63">
        <v>41.30245614035087</v>
      </c>
      <c r="P169" s="63">
        <v>34.795199999999994</v>
      </c>
      <c r="Q169" s="63">
        <v>35.832000000000001</v>
      </c>
      <c r="R169" s="58">
        <v>1</v>
      </c>
      <c r="S169" s="63">
        <v>20.58</v>
      </c>
      <c r="T169" s="63">
        <v>2.73</v>
      </c>
      <c r="U169" s="63">
        <v>2.5120000000000007E-2</v>
      </c>
      <c r="V169" s="63">
        <v>1.04</v>
      </c>
      <c r="W169" s="63">
        <v>182.70000000000002</v>
      </c>
      <c r="X169" s="63">
        <v>1.0289999999999999</v>
      </c>
      <c r="Y169" s="63">
        <v>104.2</v>
      </c>
      <c r="Z169" s="63">
        <v>3.37</v>
      </c>
      <c r="AA169" s="63">
        <v>1.1280000000000003</v>
      </c>
      <c r="AB169" s="52">
        <v>8</v>
      </c>
      <c r="AC169" s="59">
        <v>100</v>
      </c>
    </row>
    <row r="170" spans="1:29" ht="16.5" customHeight="1" x14ac:dyDescent="0.3">
      <c r="A170" s="52" t="b">
        <v>1</v>
      </c>
      <c r="B170" s="53" t="s">
        <v>278</v>
      </c>
      <c r="C170" s="52">
        <v>100100004</v>
      </c>
      <c r="D170" s="52">
        <v>4</v>
      </c>
      <c r="E170" s="52">
        <v>15</v>
      </c>
      <c r="F170" s="52">
        <v>100100004</v>
      </c>
      <c r="G170" s="52">
        <v>0.5</v>
      </c>
      <c r="H170" s="60">
        <v>3344</v>
      </c>
      <c r="I170" s="54">
        <v>10000</v>
      </c>
      <c r="J170" s="55">
        <v>1000</v>
      </c>
      <c r="K170" s="55">
        <v>5</v>
      </c>
      <c r="L170" s="55">
        <v>12</v>
      </c>
      <c r="M170" s="61">
        <v>59.992500000000007</v>
      </c>
      <c r="N170" s="62">
        <v>110.80000000000001</v>
      </c>
      <c r="O170" s="63">
        <v>41.768823529411762</v>
      </c>
      <c r="P170" s="63">
        <v>34.967999999999996</v>
      </c>
      <c r="Q170" s="63">
        <v>36.038999999999994</v>
      </c>
      <c r="R170" s="58">
        <v>1</v>
      </c>
      <c r="S170" s="63">
        <v>20.6</v>
      </c>
      <c r="T170" s="63">
        <v>2.7350000000000003</v>
      </c>
      <c r="U170" s="63">
        <v>2.6000000000000006E-2</v>
      </c>
      <c r="V170" s="63">
        <v>1.08</v>
      </c>
      <c r="W170" s="63">
        <v>189</v>
      </c>
      <c r="X170" s="63">
        <v>1.03</v>
      </c>
      <c r="Y170" s="63">
        <v>104.35</v>
      </c>
      <c r="Z170" s="63">
        <v>3.4000000000000004</v>
      </c>
      <c r="AA170" s="63">
        <v>1.1700000000000002</v>
      </c>
      <c r="AB170" s="52">
        <v>8</v>
      </c>
      <c r="AC170" s="59">
        <v>100</v>
      </c>
    </row>
    <row r="171" spans="1:29" ht="16.5" customHeight="1" x14ac:dyDescent="0.3">
      <c r="A171" s="52" t="b">
        <v>1</v>
      </c>
      <c r="B171" s="53" t="s">
        <v>279</v>
      </c>
      <c r="C171" s="52">
        <v>100100004</v>
      </c>
      <c r="D171" s="52">
        <v>4</v>
      </c>
      <c r="E171" s="52">
        <v>16</v>
      </c>
      <c r="F171" s="52">
        <v>100100004</v>
      </c>
      <c r="G171" s="52">
        <v>0.5</v>
      </c>
      <c r="H171" s="60">
        <v>3531</v>
      </c>
      <c r="I171" s="54">
        <v>10000</v>
      </c>
      <c r="J171" s="55">
        <v>1000</v>
      </c>
      <c r="K171" s="55">
        <v>5</v>
      </c>
      <c r="L171" s="55">
        <v>12</v>
      </c>
      <c r="M171" s="61">
        <v>61.531199999999998</v>
      </c>
      <c r="N171" s="62">
        <v>111.53200000000001</v>
      </c>
      <c r="O171" s="63">
        <v>42.240710059171597</v>
      </c>
      <c r="P171" s="63">
        <v>35.140799999999999</v>
      </c>
      <c r="Q171" s="63">
        <v>36.245999999999995</v>
      </c>
      <c r="R171" s="58">
        <v>1</v>
      </c>
      <c r="S171" s="63">
        <v>20.62</v>
      </c>
      <c r="T171" s="63">
        <v>2.74</v>
      </c>
      <c r="U171" s="63">
        <v>2.6880000000000008E-2</v>
      </c>
      <c r="V171" s="63">
        <v>1.1200000000000001</v>
      </c>
      <c r="W171" s="63">
        <v>195.3</v>
      </c>
      <c r="X171" s="63">
        <v>1.0309999999999999</v>
      </c>
      <c r="Y171" s="63">
        <v>104.5</v>
      </c>
      <c r="Z171" s="63">
        <v>3.4300000000000006</v>
      </c>
      <c r="AA171" s="63">
        <v>1.2120000000000002</v>
      </c>
      <c r="AB171" s="52">
        <v>8</v>
      </c>
      <c r="AC171" s="59">
        <v>100</v>
      </c>
    </row>
    <row r="172" spans="1:29" ht="16.5" customHeight="1" x14ac:dyDescent="0.3">
      <c r="A172" s="52" t="b">
        <v>1</v>
      </c>
      <c r="B172" s="53" t="s">
        <v>280</v>
      </c>
      <c r="C172" s="52">
        <v>100100004</v>
      </c>
      <c r="D172" s="52">
        <v>4</v>
      </c>
      <c r="E172" s="52">
        <v>17</v>
      </c>
      <c r="F172" s="52">
        <v>100100004</v>
      </c>
      <c r="G172" s="52">
        <v>0.5</v>
      </c>
      <c r="H172" s="60">
        <v>3725</v>
      </c>
      <c r="I172" s="54">
        <v>10000</v>
      </c>
      <c r="J172" s="55">
        <v>1000</v>
      </c>
      <c r="K172" s="55">
        <v>5</v>
      </c>
      <c r="L172" s="55">
        <v>12</v>
      </c>
      <c r="M172" s="61">
        <v>63.088799999999992</v>
      </c>
      <c r="N172" s="62">
        <v>112.28800000000001</v>
      </c>
      <c r="O172" s="63">
        <v>42.718214285714289</v>
      </c>
      <c r="P172" s="63">
        <v>35.313600000000001</v>
      </c>
      <c r="Q172" s="63">
        <v>36.453000000000003</v>
      </c>
      <c r="R172" s="58">
        <v>1</v>
      </c>
      <c r="S172" s="63">
        <v>20.64</v>
      </c>
      <c r="T172" s="63">
        <v>2.7450000000000001</v>
      </c>
      <c r="U172" s="63">
        <v>2.7760000000000014E-2</v>
      </c>
      <c r="V172" s="63">
        <v>1.1599999999999999</v>
      </c>
      <c r="W172" s="63">
        <v>201.6</v>
      </c>
      <c r="X172" s="63">
        <v>1.032</v>
      </c>
      <c r="Y172" s="63">
        <v>104.65</v>
      </c>
      <c r="Z172" s="63">
        <v>3.4600000000000004</v>
      </c>
      <c r="AA172" s="63">
        <v>1.254</v>
      </c>
      <c r="AB172" s="52">
        <v>8</v>
      </c>
      <c r="AC172" s="59">
        <v>100</v>
      </c>
    </row>
    <row r="173" spans="1:29" ht="16.5" customHeight="1" x14ac:dyDescent="0.3">
      <c r="A173" s="52" t="b">
        <v>1</v>
      </c>
      <c r="B173" s="53" t="s">
        <v>281</v>
      </c>
      <c r="C173" s="52">
        <v>100100004</v>
      </c>
      <c r="D173" s="52">
        <v>4</v>
      </c>
      <c r="E173" s="52">
        <v>18</v>
      </c>
      <c r="F173" s="52">
        <v>100100004</v>
      </c>
      <c r="G173" s="52">
        <v>0.5</v>
      </c>
      <c r="H173" s="60">
        <v>3926</v>
      </c>
      <c r="I173" s="54">
        <v>10000</v>
      </c>
      <c r="J173" s="55">
        <v>1000</v>
      </c>
      <c r="K173" s="55">
        <v>5</v>
      </c>
      <c r="L173" s="55">
        <v>12</v>
      </c>
      <c r="M173" s="61">
        <v>64.665300000000016</v>
      </c>
      <c r="N173" s="62">
        <v>113.06800000000001</v>
      </c>
      <c r="O173" s="63">
        <v>43.201437125748498</v>
      </c>
      <c r="P173" s="63">
        <v>35.486399999999996</v>
      </c>
      <c r="Q173" s="63">
        <v>36.659999999999997</v>
      </c>
      <c r="R173" s="58">
        <v>1</v>
      </c>
      <c r="S173" s="63">
        <v>20.66</v>
      </c>
      <c r="T173" s="63">
        <v>2.75</v>
      </c>
      <c r="U173" s="63">
        <v>2.8640000000000013E-2</v>
      </c>
      <c r="V173" s="63">
        <v>1.2</v>
      </c>
      <c r="W173" s="63">
        <v>207.9</v>
      </c>
      <c r="X173" s="63">
        <v>1.0329999999999999</v>
      </c>
      <c r="Y173" s="63">
        <v>104.8</v>
      </c>
      <c r="Z173" s="63">
        <v>3.49</v>
      </c>
      <c r="AA173" s="63">
        <v>1.296</v>
      </c>
      <c r="AB173" s="52">
        <v>8</v>
      </c>
      <c r="AC173" s="59">
        <v>100</v>
      </c>
    </row>
    <row r="174" spans="1:29" ht="16.5" customHeight="1" x14ac:dyDescent="0.3">
      <c r="A174" s="52" t="b">
        <v>1</v>
      </c>
      <c r="B174" s="53" t="s">
        <v>282</v>
      </c>
      <c r="C174" s="52">
        <v>100100004</v>
      </c>
      <c r="D174" s="52">
        <v>4</v>
      </c>
      <c r="E174" s="52">
        <v>19</v>
      </c>
      <c r="F174" s="52">
        <v>100100004</v>
      </c>
      <c r="G174" s="52">
        <v>0.5</v>
      </c>
      <c r="H174" s="60">
        <v>4135</v>
      </c>
      <c r="I174" s="54">
        <v>10000</v>
      </c>
      <c r="J174" s="55">
        <v>1000</v>
      </c>
      <c r="K174" s="55">
        <v>5</v>
      </c>
      <c r="L174" s="55">
        <v>12</v>
      </c>
      <c r="M174" s="61">
        <v>66.260700000000014</v>
      </c>
      <c r="N174" s="62">
        <v>113.87200000000001</v>
      </c>
      <c r="O174" s="63">
        <v>43.690481927710842</v>
      </c>
      <c r="P174" s="63">
        <v>35.659199999999998</v>
      </c>
      <c r="Q174" s="63">
        <v>36.866999999999997</v>
      </c>
      <c r="R174" s="58">
        <v>1</v>
      </c>
      <c r="S174" s="63">
        <v>20.68</v>
      </c>
      <c r="T174" s="63">
        <v>2.7549999999999999</v>
      </c>
      <c r="U174" s="63">
        <v>2.9520000000000015E-2</v>
      </c>
      <c r="V174" s="63">
        <v>1.24</v>
      </c>
      <c r="W174" s="63">
        <v>214.20000000000002</v>
      </c>
      <c r="X174" s="63">
        <v>1.034</v>
      </c>
      <c r="Y174" s="63">
        <v>104.95</v>
      </c>
      <c r="Z174" s="63">
        <v>3.5200000000000005</v>
      </c>
      <c r="AA174" s="63">
        <v>1.3380000000000003</v>
      </c>
      <c r="AB174" s="52">
        <v>8</v>
      </c>
      <c r="AC174" s="59">
        <v>100</v>
      </c>
    </row>
    <row r="175" spans="1:29" ht="16.5" customHeight="1" x14ac:dyDescent="0.3">
      <c r="A175" s="52" t="b">
        <v>1</v>
      </c>
      <c r="B175" s="53" t="s">
        <v>283</v>
      </c>
      <c r="C175" s="52">
        <v>100100004</v>
      </c>
      <c r="D175" s="52">
        <v>4</v>
      </c>
      <c r="E175" s="52">
        <v>20</v>
      </c>
      <c r="F175" s="52">
        <v>100100004</v>
      </c>
      <c r="G175" s="52">
        <v>0.5</v>
      </c>
      <c r="H175" s="60">
        <v>4352</v>
      </c>
      <c r="I175" s="54">
        <v>10000</v>
      </c>
      <c r="J175" s="55">
        <v>1000</v>
      </c>
      <c r="K175" s="55">
        <v>5</v>
      </c>
      <c r="L175" s="55">
        <v>12</v>
      </c>
      <c r="M175" s="61">
        <v>67.875</v>
      </c>
      <c r="N175" s="62">
        <v>114.70000000000002</v>
      </c>
      <c r="O175" s="63">
        <v>44.185454545454547</v>
      </c>
      <c r="P175" s="63">
        <v>35.832000000000001</v>
      </c>
      <c r="Q175" s="63">
        <v>37.073999999999998</v>
      </c>
      <c r="R175" s="58">
        <v>1</v>
      </c>
      <c r="S175" s="63">
        <v>20.7</v>
      </c>
      <c r="T175" s="63">
        <v>2.7600000000000002</v>
      </c>
      <c r="U175" s="63">
        <v>3.0400000000000014E-2</v>
      </c>
      <c r="V175" s="63">
        <v>1.28</v>
      </c>
      <c r="W175" s="63">
        <v>220.5</v>
      </c>
      <c r="X175" s="63">
        <v>1.0349999999999999</v>
      </c>
      <c r="Y175" s="63">
        <v>105.1</v>
      </c>
      <c r="Z175" s="63">
        <v>3.5500000000000007</v>
      </c>
      <c r="AA175" s="63">
        <v>1.3800000000000003</v>
      </c>
      <c r="AB175" s="52">
        <v>8</v>
      </c>
      <c r="AC175" s="59">
        <v>100</v>
      </c>
    </row>
    <row r="176" spans="1:29" ht="16.5" customHeight="1" x14ac:dyDescent="0.3">
      <c r="A176" s="52" t="b">
        <v>1</v>
      </c>
      <c r="B176" s="53" t="s">
        <v>284</v>
      </c>
      <c r="C176" s="52">
        <v>100100004</v>
      </c>
      <c r="D176" s="52">
        <v>4</v>
      </c>
      <c r="E176" s="52">
        <v>21</v>
      </c>
      <c r="F176" s="52">
        <v>100100004</v>
      </c>
      <c r="G176" s="52">
        <v>0.5</v>
      </c>
      <c r="H176" s="60">
        <v>5717</v>
      </c>
      <c r="I176" s="54">
        <v>10000</v>
      </c>
      <c r="J176" s="55">
        <v>1000</v>
      </c>
      <c r="K176" s="55">
        <v>5</v>
      </c>
      <c r="L176" s="55">
        <v>12</v>
      </c>
      <c r="M176" s="61">
        <v>92.950300000000013</v>
      </c>
      <c r="N176" s="62">
        <v>126.64500000000002</v>
      </c>
      <c r="O176" s="63">
        <v>80.890030581039753</v>
      </c>
      <c r="P176" s="63">
        <v>60.116</v>
      </c>
      <c r="Q176" s="63">
        <v>72.139200000000002</v>
      </c>
      <c r="R176" s="58">
        <v>1</v>
      </c>
      <c r="S176" s="63">
        <v>22.73</v>
      </c>
      <c r="T176" s="63">
        <v>2.9659999999999997</v>
      </c>
      <c r="U176" s="63">
        <v>3.1680000000000014E-2</v>
      </c>
      <c r="V176" s="63">
        <v>1.3280000000000001</v>
      </c>
      <c r="W176" s="63">
        <v>281.05</v>
      </c>
      <c r="X176" s="63">
        <v>1.1365000000000001</v>
      </c>
      <c r="Y176" s="63">
        <v>105.30999999999999</v>
      </c>
      <c r="Z176" s="63">
        <v>3.9600000000000009</v>
      </c>
      <c r="AA176" s="63">
        <v>1.9120000000000004</v>
      </c>
      <c r="AB176" s="52">
        <v>8</v>
      </c>
      <c r="AC176" s="59">
        <v>100</v>
      </c>
    </row>
    <row r="177" spans="1:29" ht="16.5" customHeight="1" x14ac:dyDescent="0.3">
      <c r="A177" s="52" t="b">
        <v>1</v>
      </c>
      <c r="B177" s="53" t="s">
        <v>285</v>
      </c>
      <c r="C177" s="52">
        <v>100100004</v>
      </c>
      <c r="D177" s="52">
        <v>4</v>
      </c>
      <c r="E177" s="52">
        <v>22</v>
      </c>
      <c r="F177" s="52">
        <v>100100004</v>
      </c>
      <c r="G177" s="52">
        <v>0.5</v>
      </c>
      <c r="H177" s="60">
        <v>6072</v>
      </c>
      <c r="I177" s="54">
        <v>10000</v>
      </c>
      <c r="J177" s="55">
        <v>1000</v>
      </c>
      <c r="K177" s="55">
        <v>5</v>
      </c>
      <c r="L177" s="55">
        <v>12</v>
      </c>
      <c r="M177" s="61">
        <v>95.43119999999999</v>
      </c>
      <c r="N177" s="62">
        <v>128.88000000000002</v>
      </c>
      <c r="O177" s="63">
        <v>82.176790123456783</v>
      </c>
      <c r="P177" s="63">
        <v>60.512</v>
      </c>
      <c r="Q177" s="63">
        <v>72.614400000000003</v>
      </c>
      <c r="R177" s="58">
        <v>1</v>
      </c>
      <c r="S177" s="63">
        <v>22.76</v>
      </c>
      <c r="T177" s="63">
        <v>2.972</v>
      </c>
      <c r="U177" s="63">
        <v>3.2960000000000017E-2</v>
      </c>
      <c r="V177" s="63">
        <v>1.3760000000000003</v>
      </c>
      <c r="W177" s="63">
        <v>292.60000000000002</v>
      </c>
      <c r="X177" s="63">
        <v>1.1379999999999999</v>
      </c>
      <c r="Y177" s="63">
        <v>105.52000000000001</v>
      </c>
      <c r="Z177" s="63">
        <v>4.0200000000000005</v>
      </c>
      <c r="AA177" s="63">
        <v>1.9840000000000004</v>
      </c>
      <c r="AB177" s="52">
        <v>8</v>
      </c>
      <c r="AC177" s="59">
        <v>100</v>
      </c>
    </row>
    <row r="178" spans="1:29" ht="16.5" customHeight="1" x14ac:dyDescent="0.3">
      <c r="A178" s="52" t="b">
        <v>1</v>
      </c>
      <c r="B178" s="53" t="s">
        <v>286</v>
      </c>
      <c r="C178" s="52">
        <v>100100004</v>
      </c>
      <c r="D178" s="52">
        <v>4</v>
      </c>
      <c r="E178" s="52">
        <v>23</v>
      </c>
      <c r="F178" s="52">
        <v>100100004</v>
      </c>
      <c r="G178" s="52">
        <v>0.5</v>
      </c>
      <c r="H178" s="60">
        <v>6439</v>
      </c>
      <c r="I178" s="54">
        <v>10000</v>
      </c>
      <c r="J178" s="55">
        <v>1000</v>
      </c>
      <c r="K178" s="55">
        <v>5</v>
      </c>
      <c r="L178" s="55">
        <v>12</v>
      </c>
      <c r="M178" s="61">
        <v>97.942700000000031</v>
      </c>
      <c r="N178" s="62">
        <v>131.20500000000001</v>
      </c>
      <c r="O178" s="63">
        <v>83.48760124610591</v>
      </c>
      <c r="P178" s="63">
        <v>60.908000000000001</v>
      </c>
      <c r="Q178" s="63">
        <v>73.089600000000004</v>
      </c>
      <c r="R178" s="58">
        <v>1</v>
      </c>
      <c r="S178" s="63">
        <v>22.79</v>
      </c>
      <c r="T178" s="63">
        <v>2.9779999999999998</v>
      </c>
      <c r="U178" s="63">
        <v>3.4240000000000013E-2</v>
      </c>
      <c r="V178" s="63">
        <v>1.4240000000000004</v>
      </c>
      <c r="W178" s="63">
        <v>304.15000000000003</v>
      </c>
      <c r="X178" s="63">
        <v>1.1395</v>
      </c>
      <c r="Y178" s="63">
        <v>105.72999999999999</v>
      </c>
      <c r="Z178" s="63">
        <v>4.080000000000001</v>
      </c>
      <c r="AA178" s="63">
        <v>2.0560000000000005</v>
      </c>
      <c r="AB178" s="52">
        <v>8</v>
      </c>
      <c r="AC178" s="59">
        <v>100</v>
      </c>
    </row>
    <row r="179" spans="1:29" ht="16.5" customHeight="1" x14ac:dyDescent="0.3">
      <c r="A179" s="52" t="b">
        <v>1</v>
      </c>
      <c r="B179" s="53" t="s">
        <v>287</v>
      </c>
      <c r="C179" s="52">
        <v>100100004</v>
      </c>
      <c r="D179" s="52">
        <v>4</v>
      </c>
      <c r="E179" s="52">
        <v>24</v>
      </c>
      <c r="F179" s="52">
        <v>100100004</v>
      </c>
      <c r="G179" s="52">
        <v>0.5</v>
      </c>
      <c r="H179" s="60">
        <v>6820</v>
      </c>
      <c r="I179" s="54">
        <v>10000</v>
      </c>
      <c r="J179" s="55">
        <v>1000</v>
      </c>
      <c r="K179" s="55">
        <v>5</v>
      </c>
      <c r="L179" s="55">
        <v>12</v>
      </c>
      <c r="M179" s="61">
        <v>100.48480000000004</v>
      </c>
      <c r="N179" s="62">
        <v>133.62000000000003</v>
      </c>
      <c r="O179" s="63">
        <v>84.823144654088054</v>
      </c>
      <c r="P179" s="63">
        <v>61.304000000000002</v>
      </c>
      <c r="Q179" s="63">
        <v>73.564800000000005</v>
      </c>
      <c r="R179" s="58">
        <v>1</v>
      </c>
      <c r="S179" s="63">
        <v>22.82</v>
      </c>
      <c r="T179" s="63">
        <v>2.984</v>
      </c>
      <c r="U179" s="63">
        <v>3.552000000000001E-2</v>
      </c>
      <c r="V179" s="63">
        <v>1.4720000000000004</v>
      </c>
      <c r="W179" s="63">
        <v>315.70000000000005</v>
      </c>
      <c r="X179" s="63">
        <v>1.141</v>
      </c>
      <c r="Y179" s="63">
        <v>105.94000000000001</v>
      </c>
      <c r="Z179" s="63">
        <v>4.1400000000000006</v>
      </c>
      <c r="AA179" s="63">
        <v>2.128000000000001</v>
      </c>
      <c r="AB179" s="52">
        <v>8</v>
      </c>
      <c r="AC179" s="59">
        <v>100</v>
      </c>
    </row>
    <row r="180" spans="1:29" ht="16.5" customHeight="1" x14ac:dyDescent="0.3">
      <c r="A180" s="52" t="b">
        <v>1</v>
      </c>
      <c r="B180" s="53" t="s">
        <v>288</v>
      </c>
      <c r="C180" s="52">
        <v>100100004</v>
      </c>
      <c r="D180" s="52">
        <v>4</v>
      </c>
      <c r="E180" s="52">
        <v>25</v>
      </c>
      <c r="F180" s="52">
        <v>100100004</v>
      </c>
      <c r="G180" s="52">
        <v>0.5</v>
      </c>
      <c r="H180" s="60">
        <v>7213</v>
      </c>
      <c r="I180" s="54">
        <v>10000</v>
      </c>
      <c r="J180" s="55">
        <v>1000</v>
      </c>
      <c r="K180" s="55">
        <v>5</v>
      </c>
      <c r="L180" s="55">
        <v>12</v>
      </c>
      <c r="M180" s="61">
        <v>103.05750000000003</v>
      </c>
      <c r="N180" s="62">
        <v>136.12500000000003</v>
      </c>
      <c r="O180" s="63">
        <v>86.184126984126991</v>
      </c>
      <c r="P180" s="63">
        <v>61.7</v>
      </c>
      <c r="Q180" s="63">
        <v>74.040000000000006</v>
      </c>
      <c r="R180" s="58">
        <v>1</v>
      </c>
      <c r="S180" s="63">
        <v>22.85</v>
      </c>
      <c r="T180" s="63">
        <v>2.9899999999999998</v>
      </c>
      <c r="U180" s="63">
        <v>3.680000000000002E-2</v>
      </c>
      <c r="V180" s="63">
        <v>1.5200000000000005</v>
      </c>
      <c r="W180" s="63">
        <v>327.25</v>
      </c>
      <c r="X180" s="63">
        <v>1.1425000000000001</v>
      </c>
      <c r="Y180" s="63">
        <v>106.15</v>
      </c>
      <c r="Z180" s="63">
        <v>4.2000000000000011</v>
      </c>
      <c r="AA180" s="63">
        <v>2.2000000000000011</v>
      </c>
      <c r="AB180" s="52">
        <v>8</v>
      </c>
      <c r="AC180" s="59">
        <v>100</v>
      </c>
    </row>
    <row r="181" spans="1:29" ht="16.5" customHeight="1" x14ac:dyDescent="0.3">
      <c r="A181" s="52" t="b">
        <v>1</v>
      </c>
      <c r="B181" s="53" t="s">
        <v>289</v>
      </c>
      <c r="C181" s="52">
        <v>100100004</v>
      </c>
      <c r="D181" s="52">
        <v>4</v>
      </c>
      <c r="E181" s="52">
        <v>26</v>
      </c>
      <c r="F181" s="52">
        <v>100100004</v>
      </c>
      <c r="G181" s="52">
        <v>0.5</v>
      </c>
      <c r="H181" s="60">
        <v>7619</v>
      </c>
      <c r="I181" s="54">
        <v>10000</v>
      </c>
      <c r="J181" s="55">
        <v>1000</v>
      </c>
      <c r="K181" s="55">
        <v>5</v>
      </c>
      <c r="L181" s="55">
        <v>12</v>
      </c>
      <c r="M181" s="61">
        <v>105.66080000000004</v>
      </c>
      <c r="N181" s="62">
        <v>138.72000000000003</v>
      </c>
      <c r="O181" s="63">
        <v>87.571282051282054</v>
      </c>
      <c r="P181" s="63">
        <v>62.096000000000004</v>
      </c>
      <c r="Q181" s="63">
        <v>74.515200000000007</v>
      </c>
      <c r="R181" s="58">
        <v>1</v>
      </c>
      <c r="S181" s="63">
        <v>22.88</v>
      </c>
      <c r="T181" s="63">
        <v>2.996</v>
      </c>
      <c r="U181" s="63">
        <v>3.8080000000000017E-2</v>
      </c>
      <c r="V181" s="63">
        <v>1.5680000000000007</v>
      </c>
      <c r="W181" s="63">
        <v>338.8</v>
      </c>
      <c r="X181" s="63">
        <v>1.1439999999999999</v>
      </c>
      <c r="Y181" s="63">
        <v>106.35999999999999</v>
      </c>
      <c r="Z181" s="63">
        <v>4.2600000000000007</v>
      </c>
      <c r="AA181" s="63">
        <v>2.2720000000000011</v>
      </c>
      <c r="AB181" s="52">
        <v>8</v>
      </c>
      <c r="AC181" s="59">
        <v>100</v>
      </c>
    </row>
    <row r="182" spans="1:29" ht="16.5" customHeight="1" x14ac:dyDescent="0.3">
      <c r="A182" s="52" t="b">
        <v>1</v>
      </c>
      <c r="B182" s="53" t="s">
        <v>290</v>
      </c>
      <c r="C182" s="52">
        <v>100100004</v>
      </c>
      <c r="D182" s="52">
        <v>4</v>
      </c>
      <c r="E182" s="52">
        <v>27</v>
      </c>
      <c r="F182" s="52">
        <v>100100004</v>
      </c>
      <c r="G182" s="52">
        <v>0.5</v>
      </c>
      <c r="H182" s="60">
        <v>8038</v>
      </c>
      <c r="I182" s="54">
        <v>10000</v>
      </c>
      <c r="J182" s="55">
        <v>1000</v>
      </c>
      <c r="K182" s="55">
        <v>5</v>
      </c>
      <c r="L182" s="55">
        <v>12</v>
      </c>
      <c r="M182" s="61">
        <v>108.29470000000002</v>
      </c>
      <c r="N182" s="62">
        <v>141.40500000000003</v>
      </c>
      <c r="O182" s="63">
        <v>88.985372168284798</v>
      </c>
      <c r="P182" s="63">
        <v>62.492000000000004</v>
      </c>
      <c r="Q182" s="63">
        <v>74.990400000000008</v>
      </c>
      <c r="R182" s="58">
        <v>1</v>
      </c>
      <c r="S182" s="63">
        <v>22.91</v>
      </c>
      <c r="T182" s="63">
        <v>3.0019999999999998</v>
      </c>
      <c r="U182" s="63">
        <v>3.936000000000002E-2</v>
      </c>
      <c r="V182" s="63">
        <v>1.6160000000000008</v>
      </c>
      <c r="W182" s="63">
        <v>350.35</v>
      </c>
      <c r="X182" s="63">
        <v>1.1455</v>
      </c>
      <c r="Y182" s="63">
        <v>106.57000000000001</v>
      </c>
      <c r="Z182" s="63">
        <v>4.3200000000000012</v>
      </c>
      <c r="AA182" s="63">
        <v>2.3440000000000012</v>
      </c>
      <c r="AB182" s="52">
        <v>8</v>
      </c>
      <c r="AC182" s="59">
        <v>100</v>
      </c>
    </row>
    <row r="183" spans="1:29" ht="16.5" customHeight="1" x14ac:dyDescent="0.3">
      <c r="A183" s="52" t="b">
        <v>1</v>
      </c>
      <c r="B183" s="53" t="s">
        <v>291</v>
      </c>
      <c r="C183" s="52">
        <v>100100004</v>
      </c>
      <c r="D183" s="52">
        <v>4</v>
      </c>
      <c r="E183" s="52">
        <v>28</v>
      </c>
      <c r="F183" s="52">
        <v>100100004</v>
      </c>
      <c r="G183" s="52">
        <v>0.5</v>
      </c>
      <c r="H183" s="60">
        <v>8471</v>
      </c>
      <c r="I183" s="54">
        <v>10000</v>
      </c>
      <c r="J183" s="55">
        <v>1000</v>
      </c>
      <c r="K183" s="55">
        <v>5</v>
      </c>
      <c r="L183" s="55">
        <v>12</v>
      </c>
      <c r="M183" s="61">
        <v>110.95920000000005</v>
      </c>
      <c r="N183" s="62">
        <v>144.18000000000006</v>
      </c>
      <c r="O183" s="63">
        <v>90.427189542483674</v>
      </c>
      <c r="P183" s="63">
        <v>62.888000000000005</v>
      </c>
      <c r="Q183" s="63">
        <v>75.465600000000009</v>
      </c>
      <c r="R183" s="58">
        <v>1</v>
      </c>
      <c r="S183" s="63">
        <v>22.94</v>
      </c>
      <c r="T183" s="63">
        <v>3.008</v>
      </c>
      <c r="U183" s="63">
        <v>4.0640000000000023E-2</v>
      </c>
      <c r="V183" s="63">
        <v>1.6640000000000008</v>
      </c>
      <c r="W183" s="63">
        <v>361.90000000000003</v>
      </c>
      <c r="X183" s="63">
        <v>1.147</v>
      </c>
      <c r="Y183" s="63">
        <v>106.78</v>
      </c>
      <c r="Z183" s="63">
        <v>4.3800000000000008</v>
      </c>
      <c r="AA183" s="63">
        <v>2.4160000000000013</v>
      </c>
      <c r="AB183" s="52">
        <v>8</v>
      </c>
      <c r="AC183" s="59">
        <v>100</v>
      </c>
    </row>
    <row r="184" spans="1:29" ht="16.5" customHeight="1" x14ac:dyDescent="0.3">
      <c r="A184" s="52" t="b">
        <v>1</v>
      </c>
      <c r="B184" s="53" t="s">
        <v>292</v>
      </c>
      <c r="C184" s="52">
        <v>100100004</v>
      </c>
      <c r="D184" s="52">
        <v>4</v>
      </c>
      <c r="E184" s="52">
        <v>29</v>
      </c>
      <c r="F184" s="52">
        <v>100100004</v>
      </c>
      <c r="G184" s="52">
        <v>0.5</v>
      </c>
      <c r="H184" s="60">
        <v>8916</v>
      </c>
      <c r="I184" s="54">
        <v>10000</v>
      </c>
      <c r="J184" s="55">
        <v>1000</v>
      </c>
      <c r="K184" s="55">
        <v>5</v>
      </c>
      <c r="L184" s="55">
        <v>12</v>
      </c>
      <c r="M184" s="61">
        <v>113.65430000000006</v>
      </c>
      <c r="N184" s="62">
        <v>147.04500000000007</v>
      </c>
      <c r="O184" s="63">
        <v>91.897557755775594</v>
      </c>
      <c r="P184" s="63">
        <v>63.284000000000006</v>
      </c>
      <c r="Q184" s="63">
        <v>75.94080000000001</v>
      </c>
      <c r="R184" s="58">
        <v>1</v>
      </c>
      <c r="S184" s="63">
        <v>22.97</v>
      </c>
      <c r="T184" s="63">
        <v>3.0139999999999998</v>
      </c>
      <c r="U184" s="63">
        <v>4.192000000000002E-2</v>
      </c>
      <c r="V184" s="63">
        <v>1.7120000000000011</v>
      </c>
      <c r="W184" s="63">
        <v>373.45000000000005</v>
      </c>
      <c r="X184" s="63">
        <v>1.1485000000000001</v>
      </c>
      <c r="Y184" s="63">
        <v>106.99000000000001</v>
      </c>
      <c r="Z184" s="63">
        <v>4.4400000000000013</v>
      </c>
      <c r="AA184" s="63">
        <v>2.4880000000000018</v>
      </c>
      <c r="AB184" s="52">
        <v>8</v>
      </c>
      <c r="AC184" s="59">
        <v>100</v>
      </c>
    </row>
    <row r="185" spans="1:29" ht="16.5" customHeight="1" x14ac:dyDescent="0.3">
      <c r="A185" s="52" t="b">
        <v>1</v>
      </c>
      <c r="B185" s="53" t="s">
        <v>293</v>
      </c>
      <c r="C185" s="52">
        <v>100100004</v>
      </c>
      <c r="D185" s="52">
        <v>4</v>
      </c>
      <c r="E185" s="52">
        <v>30</v>
      </c>
      <c r="F185" s="52">
        <v>100100004</v>
      </c>
      <c r="G185" s="52">
        <v>0.5</v>
      </c>
      <c r="H185" s="60">
        <v>9374</v>
      </c>
      <c r="I185" s="54">
        <v>10000</v>
      </c>
      <c r="J185" s="55">
        <v>1000</v>
      </c>
      <c r="K185" s="55">
        <v>5</v>
      </c>
      <c r="L185" s="55">
        <v>12</v>
      </c>
      <c r="M185" s="61">
        <v>116.38000000000005</v>
      </c>
      <c r="N185" s="62">
        <v>150.00000000000006</v>
      </c>
      <c r="O185" s="63">
        <v>93.397333333333336</v>
      </c>
      <c r="P185" s="63">
        <v>63.68</v>
      </c>
      <c r="Q185" s="63">
        <v>76.415999999999997</v>
      </c>
      <c r="R185" s="58">
        <v>1</v>
      </c>
      <c r="S185" s="63">
        <v>23</v>
      </c>
      <c r="T185" s="63">
        <v>3.02</v>
      </c>
      <c r="U185" s="63">
        <v>4.3200000000000023E-2</v>
      </c>
      <c r="V185" s="63">
        <v>1.7600000000000011</v>
      </c>
      <c r="W185" s="63">
        <v>385.00000000000006</v>
      </c>
      <c r="X185" s="63">
        <v>1.1499999999999999</v>
      </c>
      <c r="Y185" s="63">
        <v>107.2</v>
      </c>
      <c r="Z185" s="63">
        <v>4.5000000000000018</v>
      </c>
      <c r="AA185" s="63">
        <v>2.5600000000000018</v>
      </c>
      <c r="AB185" s="52">
        <v>8</v>
      </c>
      <c r="AC185" s="59">
        <v>100</v>
      </c>
    </row>
    <row r="186" spans="1:29" ht="16.5" customHeight="1" x14ac:dyDescent="0.3">
      <c r="A186" s="52" t="b">
        <v>1</v>
      </c>
      <c r="B186" s="53" t="s">
        <v>294</v>
      </c>
      <c r="C186" s="52">
        <v>100100004</v>
      </c>
      <c r="D186" s="52">
        <v>4</v>
      </c>
      <c r="E186" s="52">
        <v>31</v>
      </c>
      <c r="F186" s="52">
        <v>100100004</v>
      </c>
      <c r="G186" s="52">
        <v>0.5</v>
      </c>
      <c r="H186" s="60">
        <v>9844</v>
      </c>
      <c r="I186" s="54">
        <v>10000</v>
      </c>
      <c r="J186" s="55">
        <v>1000</v>
      </c>
      <c r="K186" s="55">
        <v>5</v>
      </c>
      <c r="L186" s="55">
        <v>12</v>
      </c>
      <c r="M186" s="61">
        <v>119.13630000000005</v>
      </c>
      <c r="N186" s="62">
        <v>153.04500000000007</v>
      </c>
      <c r="O186" s="63">
        <v>94.927407407407429</v>
      </c>
      <c r="P186" s="63">
        <v>64.076000000000008</v>
      </c>
      <c r="Q186" s="63">
        <v>76.891200000000012</v>
      </c>
      <c r="R186" s="58">
        <v>1</v>
      </c>
      <c r="S186" s="63">
        <v>23.03</v>
      </c>
      <c r="T186" s="63">
        <v>3.0259999999999998</v>
      </c>
      <c r="U186" s="63">
        <v>4.4480000000000033E-2</v>
      </c>
      <c r="V186" s="63">
        <v>1.8080000000000012</v>
      </c>
      <c r="W186" s="63">
        <v>396.55</v>
      </c>
      <c r="X186" s="63">
        <v>1.1515</v>
      </c>
      <c r="Y186" s="63">
        <v>107.41</v>
      </c>
      <c r="Z186" s="63">
        <v>4.5600000000000023</v>
      </c>
      <c r="AA186" s="63">
        <v>2.6320000000000019</v>
      </c>
      <c r="AB186" s="52">
        <v>8</v>
      </c>
      <c r="AC186" s="59">
        <v>100</v>
      </c>
    </row>
    <row r="187" spans="1:29" ht="16.5" customHeight="1" x14ac:dyDescent="0.3">
      <c r="A187" s="52" t="b">
        <v>1</v>
      </c>
      <c r="B187" s="53" t="s">
        <v>295</v>
      </c>
      <c r="C187" s="52">
        <v>100100004</v>
      </c>
      <c r="D187" s="52">
        <v>4</v>
      </c>
      <c r="E187" s="52">
        <v>32</v>
      </c>
      <c r="F187" s="52">
        <v>100100004</v>
      </c>
      <c r="G187" s="52">
        <v>0.5</v>
      </c>
      <c r="H187" s="60">
        <v>10328</v>
      </c>
      <c r="I187" s="54">
        <v>10000</v>
      </c>
      <c r="J187" s="55">
        <v>1000</v>
      </c>
      <c r="K187" s="55">
        <v>5</v>
      </c>
      <c r="L187" s="55">
        <v>12</v>
      </c>
      <c r="M187" s="61">
        <v>121.92320000000004</v>
      </c>
      <c r="N187" s="62">
        <v>156.18000000000009</v>
      </c>
      <c r="O187" s="63">
        <v>96.48870748299322</v>
      </c>
      <c r="P187" s="63">
        <v>64.472000000000008</v>
      </c>
      <c r="Q187" s="63">
        <v>77.366400000000013</v>
      </c>
      <c r="R187" s="58">
        <v>1</v>
      </c>
      <c r="S187" s="63">
        <v>23.06</v>
      </c>
      <c r="T187" s="63">
        <v>3.032</v>
      </c>
      <c r="U187" s="63">
        <v>4.5760000000000037E-2</v>
      </c>
      <c r="V187" s="63">
        <v>1.8560000000000014</v>
      </c>
      <c r="W187" s="63">
        <v>408.1</v>
      </c>
      <c r="X187" s="63">
        <v>1.153</v>
      </c>
      <c r="Y187" s="63">
        <v>107.62</v>
      </c>
      <c r="Z187" s="63">
        <v>4.6200000000000019</v>
      </c>
      <c r="AA187" s="63">
        <v>2.704000000000002</v>
      </c>
      <c r="AB187" s="52">
        <v>8</v>
      </c>
      <c r="AC187" s="59">
        <v>100</v>
      </c>
    </row>
    <row r="188" spans="1:29" ht="16.5" customHeight="1" x14ac:dyDescent="0.3">
      <c r="A188" s="52" t="b">
        <v>1</v>
      </c>
      <c r="B188" s="53" t="s">
        <v>296</v>
      </c>
      <c r="C188" s="52">
        <v>100100004</v>
      </c>
      <c r="D188" s="52">
        <v>4</v>
      </c>
      <c r="E188" s="52">
        <v>33</v>
      </c>
      <c r="F188" s="52">
        <v>100100004</v>
      </c>
      <c r="G188" s="52">
        <v>0.5</v>
      </c>
      <c r="H188" s="60">
        <v>10825</v>
      </c>
      <c r="I188" s="54">
        <v>10000</v>
      </c>
      <c r="J188" s="55">
        <v>1000</v>
      </c>
      <c r="K188" s="55">
        <v>5</v>
      </c>
      <c r="L188" s="55">
        <v>12</v>
      </c>
      <c r="M188" s="61">
        <v>124.74070000000006</v>
      </c>
      <c r="N188" s="62">
        <v>159.40500000000009</v>
      </c>
      <c r="O188" s="63">
        <v>98.082199312714792</v>
      </c>
      <c r="P188" s="63">
        <v>64.868000000000009</v>
      </c>
      <c r="Q188" s="63">
        <v>77.841600000000014</v>
      </c>
      <c r="R188" s="58">
        <v>1</v>
      </c>
      <c r="S188" s="63">
        <v>23.09</v>
      </c>
      <c r="T188" s="63">
        <v>3.0379999999999998</v>
      </c>
      <c r="U188" s="63">
        <v>4.7040000000000033E-2</v>
      </c>
      <c r="V188" s="63">
        <v>1.9040000000000015</v>
      </c>
      <c r="W188" s="63">
        <v>419.65000000000003</v>
      </c>
      <c r="X188" s="63">
        <v>1.1545000000000001</v>
      </c>
      <c r="Y188" s="63">
        <v>107.83</v>
      </c>
      <c r="Z188" s="63">
        <v>4.6800000000000015</v>
      </c>
      <c r="AA188" s="63">
        <v>2.7760000000000025</v>
      </c>
      <c r="AB188" s="52">
        <v>8</v>
      </c>
      <c r="AC188" s="59">
        <v>100</v>
      </c>
    </row>
    <row r="189" spans="1:29" ht="16.5" customHeight="1" x14ac:dyDescent="0.3">
      <c r="A189" s="52" t="b">
        <v>1</v>
      </c>
      <c r="B189" s="53" t="s">
        <v>297</v>
      </c>
      <c r="C189" s="52">
        <v>100100004</v>
      </c>
      <c r="D189" s="52">
        <v>4</v>
      </c>
      <c r="E189" s="52">
        <v>34</v>
      </c>
      <c r="F189" s="52">
        <v>100100004</v>
      </c>
      <c r="G189" s="52">
        <v>0.5</v>
      </c>
      <c r="H189" s="60">
        <v>11334</v>
      </c>
      <c r="I189" s="54">
        <v>10000</v>
      </c>
      <c r="J189" s="55">
        <v>1000</v>
      </c>
      <c r="K189" s="55">
        <v>5</v>
      </c>
      <c r="L189" s="55">
        <v>12</v>
      </c>
      <c r="M189" s="61">
        <v>127.58880000000009</v>
      </c>
      <c r="N189" s="62">
        <v>162.72000000000011</v>
      </c>
      <c r="O189" s="63">
        <v>99.708888888888893</v>
      </c>
      <c r="P189" s="63">
        <v>65.26400000000001</v>
      </c>
      <c r="Q189" s="63">
        <v>78.316800000000015</v>
      </c>
      <c r="R189" s="58">
        <v>1</v>
      </c>
      <c r="S189" s="63">
        <v>23.12</v>
      </c>
      <c r="T189" s="63">
        <v>3.044</v>
      </c>
      <c r="U189" s="63">
        <v>4.8320000000000037E-2</v>
      </c>
      <c r="V189" s="63">
        <v>1.9520000000000015</v>
      </c>
      <c r="W189" s="63">
        <v>431.20000000000005</v>
      </c>
      <c r="X189" s="63">
        <v>1.1559999999999999</v>
      </c>
      <c r="Y189" s="63">
        <v>108.04</v>
      </c>
      <c r="Z189" s="63">
        <v>4.740000000000002</v>
      </c>
      <c r="AA189" s="63">
        <v>2.8480000000000025</v>
      </c>
      <c r="AB189" s="52">
        <v>8</v>
      </c>
      <c r="AC189" s="59">
        <v>100</v>
      </c>
    </row>
    <row r="190" spans="1:29" ht="16.5" customHeight="1" x14ac:dyDescent="0.3">
      <c r="A190" s="52" t="b">
        <v>1</v>
      </c>
      <c r="B190" s="53" t="s">
        <v>298</v>
      </c>
      <c r="C190" s="52">
        <v>100100004</v>
      </c>
      <c r="D190" s="52">
        <v>4</v>
      </c>
      <c r="E190" s="52">
        <v>35</v>
      </c>
      <c r="F190" s="52">
        <v>100100004</v>
      </c>
      <c r="G190" s="52">
        <v>0.5</v>
      </c>
      <c r="H190" s="60">
        <v>11857</v>
      </c>
      <c r="I190" s="54">
        <v>10000</v>
      </c>
      <c r="J190" s="55">
        <v>1000</v>
      </c>
      <c r="K190" s="55">
        <v>5</v>
      </c>
      <c r="L190" s="55">
        <v>12</v>
      </c>
      <c r="M190" s="61">
        <v>130.46750000000006</v>
      </c>
      <c r="N190" s="62">
        <v>166.12500000000011</v>
      </c>
      <c r="O190" s="63">
        <v>101.3698245614035</v>
      </c>
      <c r="P190" s="63">
        <v>65.66</v>
      </c>
      <c r="Q190" s="63">
        <v>78.791999999999987</v>
      </c>
      <c r="R190" s="58">
        <v>1</v>
      </c>
      <c r="S190" s="63">
        <v>23.15</v>
      </c>
      <c r="T190" s="63">
        <v>3.05</v>
      </c>
      <c r="U190" s="63">
        <v>4.960000000000004E-2</v>
      </c>
      <c r="V190" s="63">
        <v>2.0000000000000018</v>
      </c>
      <c r="W190" s="63">
        <v>442.75000000000006</v>
      </c>
      <c r="X190" s="63">
        <v>1.1575</v>
      </c>
      <c r="Y190" s="63">
        <v>108.25</v>
      </c>
      <c r="Z190" s="63">
        <v>4.8000000000000025</v>
      </c>
      <c r="AA190" s="63">
        <v>2.9200000000000026</v>
      </c>
      <c r="AB190" s="52">
        <v>8</v>
      </c>
      <c r="AC190" s="59">
        <v>100</v>
      </c>
    </row>
    <row r="191" spans="1:29" ht="16.5" customHeight="1" x14ac:dyDescent="0.3">
      <c r="A191" s="52" t="b">
        <v>1</v>
      </c>
      <c r="B191" s="53" t="s">
        <v>299</v>
      </c>
      <c r="C191" s="52">
        <v>100100004</v>
      </c>
      <c r="D191" s="52">
        <v>4</v>
      </c>
      <c r="E191" s="52">
        <v>36</v>
      </c>
      <c r="F191" s="52">
        <v>100100004</v>
      </c>
      <c r="G191" s="52">
        <v>0.5</v>
      </c>
      <c r="H191" s="60">
        <v>12392</v>
      </c>
      <c r="I191" s="54">
        <v>10000</v>
      </c>
      <c r="J191" s="55">
        <v>1000</v>
      </c>
      <c r="K191" s="55">
        <v>5</v>
      </c>
      <c r="L191" s="55">
        <v>12</v>
      </c>
      <c r="M191" s="61">
        <v>133.37680000000006</v>
      </c>
      <c r="N191" s="62">
        <v>169.62000000000012</v>
      </c>
      <c r="O191" s="63">
        <v>103.06609929078017</v>
      </c>
      <c r="P191" s="63">
        <v>66.056000000000012</v>
      </c>
      <c r="Q191" s="63">
        <v>79.267200000000017</v>
      </c>
      <c r="R191" s="58">
        <v>1</v>
      </c>
      <c r="S191" s="63">
        <v>23.18</v>
      </c>
      <c r="T191" s="63">
        <v>3.056</v>
      </c>
      <c r="U191" s="63">
        <v>5.0880000000000043E-2</v>
      </c>
      <c r="V191" s="63">
        <v>2.0480000000000018</v>
      </c>
      <c r="W191" s="63">
        <v>454.3</v>
      </c>
      <c r="X191" s="63">
        <v>1.159</v>
      </c>
      <c r="Y191" s="63">
        <v>108.46</v>
      </c>
      <c r="Z191" s="63">
        <v>4.860000000000003</v>
      </c>
      <c r="AA191" s="63">
        <v>2.9920000000000031</v>
      </c>
      <c r="AB191" s="52">
        <v>8</v>
      </c>
      <c r="AC191" s="59">
        <v>100</v>
      </c>
    </row>
    <row r="192" spans="1:29" ht="16.5" customHeight="1" x14ac:dyDescent="0.3">
      <c r="A192" s="52" t="b">
        <v>1</v>
      </c>
      <c r="B192" s="53" t="s">
        <v>300</v>
      </c>
      <c r="C192" s="52">
        <v>100100004</v>
      </c>
      <c r="D192" s="52">
        <v>4</v>
      </c>
      <c r="E192" s="52">
        <v>37</v>
      </c>
      <c r="F192" s="52">
        <v>100100004</v>
      </c>
      <c r="G192" s="52">
        <v>0.5</v>
      </c>
      <c r="H192" s="60">
        <v>12941</v>
      </c>
      <c r="I192" s="54">
        <v>10000</v>
      </c>
      <c r="J192" s="55">
        <v>1000</v>
      </c>
      <c r="K192" s="55">
        <v>5</v>
      </c>
      <c r="L192" s="55">
        <v>12</v>
      </c>
      <c r="M192" s="61">
        <v>136.31670000000008</v>
      </c>
      <c r="N192" s="62">
        <v>173.20500000000015</v>
      </c>
      <c r="O192" s="63">
        <v>104.79885304659496</v>
      </c>
      <c r="P192" s="63">
        <v>66.451999999999998</v>
      </c>
      <c r="Q192" s="63">
        <v>79.742399999999989</v>
      </c>
      <c r="R192" s="58">
        <v>1</v>
      </c>
      <c r="S192" s="63">
        <v>23.21</v>
      </c>
      <c r="T192" s="63">
        <v>3.0620000000000003</v>
      </c>
      <c r="U192" s="63">
        <v>5.2160000000000047E-2</v>
      </c>
      <c r="V192" s="63">
        <v>2.0960000000000019</v>
      </c>
      <c r="W192" s="63">
        <v>465.85</v>
      </c>
      <c r="X192" s="63">
        <v>1.1605000000000001</v>
      </c>
      <c r="Y192" s="63">
        <v>108.67</v>
      </c>
      <c r="Z192" s="63">
        <v>4.9200000000000026</v>
      </c>
      <c r="AA192" s="63">
        <v>3.0640000000000032</v>
      </c>
      <c r="AB192" s="52">
        <v>8</v>
      </c>
      <c r="AC192" s="59">
        <v>100</v>
      </c>
    </row>
    <row r="193" spans="1:29" ht="16.5" customHeight="1" x14ac:dyDescent="0.3">
      <c r="A193" s="52" t="b">
        <v>1</v>
      </c>
      <c r="B193" s="53" t="s">
        <v>301</v>
      </c>
      <c r="C193" s="52">
        <v>100100004</v>
      </c>
      <c r="D193" s="52">
        <v>4</v>
      </c>
      <c r="E193" s="52">
        <v>38</v>
      </c>
      <c r="F193" s="52">
        <v>100100004</v>
      </c>
      <c r="G193" s="52">
        <v>0.5</v>
      </c>
      <c r="H193" s="60">
        <v>13502</v>
      </c>
      <c r="I193" s="54">
        <v>10000</v>
      </c>
      <c r="J193" s="55">
        <v>1000</v>
      </c>
      <c r="K193" s="55">
        <v>5</v>
      </c>
      <c r="L193" s="55">
        <v>12</v>
      </c>
      <c r="M193" s="61">
        <v>139.28720000000013</v>
      </c>
      <c r="N193" s="62">
        <v>176.88000000000017</v>
      </c>
      <c r="O193" s="63">
        <v>106.56927536231885</v>
      </c>
      <c r="P193" s="63">
        <v>66.848000000000013</v>
      </c>
      <c r="Q193" s="63">
        <v>80.217600000000019</v>
      </c>
      <c r="R193" s="58">
        <v>1</v>
      </c>
      <c r="S193" s="63">
        <v>23.24</v>
      </c>
      <c r="T193" s="63">
        <v>3.0680000000000001</v>
      </c>
      <c r="U193" s="63">
        <v>5.344000000000005E-2</v>
      </c>
      <c r="V193" s="63">
        <v>2.1440000000000019</v>
      </c>
      <c r="W193" s="63">
        <v>477.40000000000003</v>
      </c>
      <c r="X193" s="63">
        <v>1.1619999999999999</v>
      </c>
      <c r="Y193" s="63">
        <v>108.88</v>
      </c>
      <c r="Z193" s="63">
        <v>4.9800000000000022</v>
      </c>
      <c r="AA193" s="63">
        <v>3.1360000000000032</v>
      </c>
      <c r="AB193" s="52">
        <v>8</v>
      </c>
      <c r="AC193" s="59">
        <v>100</v>
      </c>
    </row>
    <row r="194" spans="1:29" ht="16.5" customHeight="1" x14ac:dyDescent="0.3">
      <c r="A194" s="52" t="b">
        <v>1</v>
      </c>
      <c r="B194" s="53" t="s">
        <v>302</v>
      </c>
      <c r="C194" s="52">
        <v>100100004</v>
      </c>
      <c r="D194" s="52">
        <v>4</v>
      </c>
      <c r="E194" s="52">
        <v>39</v>
      </c>
      <c r="F194" s="52">
        <v>100100004</v>
      </c>
      <c r="G194" s="52">
        <v>0.5</v>
      </c>
      <c r="H194" s="60">
        <v>14076</v>
      </c>
      <c r="I194" s="54">
        <v>10000</v>
      </c>
      <c r="J194" s="55">
        <v>1000</v>
      </c>
      <c r="K194" s="55">
        <v>5</v>
      </c>
      <c r="L194" s="55">
        <v>12</v>
      </c>
      <c r="M194" s="61">
        <v>142.28830000000011</v>
      </c>
      <c r="N194" s="62">
        <v>180.64500000000015</v>
      </c>
      <c r="O194" s="63">
        <v>108.37860805860805</v>
      </c>
      <c r="P194" s="63">
        <v>67.244</v>
      </c>
      <c r="Q194" s="63">
        <v>80.692799999999991</v>
      </c>
      <c r="R194" s="58">
        <v>1</v>
      </c>
      <c r="S194" s="63">
        <v>23.27</v>
      </c>
      <c r="T194" s="63">
        <v>3.0739999999999998</v>
      </c>
      <c r="U194" s="63">
        <v>5.4720000000000039E-2</v>
      </c>
      <c r="V194" s="63">
        <v>2.1920000000000019</v>
      </c>
      <c r="W194" s="63">
        <v>488.95000000000005</v>
      </c>
      <c r="X194" s="63">
        <v>1.1635</v>
      </c>
      <c r="Y194" s="63">
        <v>109.09</v>
      </c>
      <c r="Z194" s="63">
        <v>5.0400000000000027</v>
      </c>
      <c r="AA194" s="63">
        <v>3.2080000000000033</v>
      </c>
      <c r="AB194" s="52">
        <v>8</v>
      </c>
      <c r="AC194" s="59">
        <v>100</v>
      </c>
    </row>
    <row r="195" spans="1:29" ht="16.5" customHeight="1" x14ac:dyDescent="0.3">
      <c r="A195" s="52" t="b">
        <v>1</v>
      </c>
      <c r="B195" s="53" t="s">
        <v>303</v>
      </c>
      <c r="C195" s="52">
        <v>100100004</v>
      </c>
      <c r="D195" s="52">
        <v>4</v>
      </c>
      <c r="E195" s="52">
        <v>40</v>
      </c>
      <c r="F195" s="52">
        <v>100100004</v>
      </c>
      <c r="G195" s="52">
        <v>0.5</v>
      </c>
      <c r="H195" s="60">
        <v>14664</v>
      </c>
      <c r="I195" s="54">
        <v>10000</v>
      </c>
      <c r="J195" s="55">
        <v>1000</v>
      </c>
      <c r="K195" s="55">
        <v>5</v>
      </c>
      <c r="L195" s="55">
        <v>12</v>
      </c>
      <c r="M195" s="61">
        <v>145.32000000000011</v>
      </c>
      <c r="N195" s="62">
        <v>184.50000000000017</v>
      </c>
      <c r="O195" s="63">
        <v>110.22814814814814</v>
      </c>
      <c r="P195" s="63">
        <v>67.64</v>
      </c>
      <c r="Q195" s="63">
        <v>81.167999999999992</v>
      </c>
      <c r="R195" s="58">
        <v>1</v>
      </c>
      <c r="S195" s="63">
        <v>23.3</v>
      </c>
      <c r="T195" s="63">
        <v>3.08</v>
      </c>
      <c r="U195" s="63">
        <v>5.600000000000005E-2</v>
      </c>
      <c r="V195" s="63">
        <v>2.2400000000000024</v>
      </c>
      <c r="W195" s="63">
        <v>500.50000000000006</v>
      </c>
      <c r="X195" s="63">
        <v>1.165</v>
      </c>
      <c r="Y195" s="63">
        <v>109.3</v>
      </c>
      <c r="Z195" s="63">
        <v>5.1000000000000032</v>
      </c>
      <c r="AA195" s="63">
        <v>3.2800000000000034</v>
      </c>
      <c r="AB195" s="52">
        <v>8</v>
      </c>
      <c r="AC195" s="59">
        <v>100</v>
      </c>
    </row>
    <row r="196" spans="1:29" ht="16.5" customHeight="1" x14ac:dyDescent="0.3">
      <c r="A196" s="52" t="b">
        <v>1</v>
      </c>
      <c r="B196" s="53" t="s">
        <v>304</v>
      </c>
      <c r="C196" s="52">
        <v>100100004</v>
      </c>
      <c r="D196" s="52">
        <v>4</v>
      </c>
      <c r="E196" s="52">
        <v>41</v>
      </c>
      <c r="F196" s="52">
        <v>100100004</v>
      </c>
      <c r="G196" s="52">
        <v>0.5</v>
      </c>
      <c r="H196" s="60">
        <v>15264</v>
      </c>
      <c r="I196" s="54">
        <v>10000</v>
      </c>
      <c r="J196" s="55">
        <v>1000</v>
      </c>
      <c r="K196" s="55">
        <v>5</v>
      </c>
      <c r="L196" s="55">
        <v>12</v>
      </c>
      <c r="M196" s="61">
        <v>148.38230000000013</v>
      </c>
      <c r="N196" s="62">
        <v>188.44500000000019</v>
      </c>
      <c r="O196" s="63">
        <v>112.11925093632958</v>
      </c>
      <c r="P196" s="63">
        <v>68.036000000000001</v>
      </c>
      <c r="Q196" s="63">
        <v>81.643199999999993</v>
      </c>
      <c r="R196" s="58">
        <v>1</v>
      </c>
      <c r="S196" s="63">
        <v>23.33</v>
      </c>
      <c r="T196" s="63">
        <v>3.0860000000000003</v>
      </c>
      <c r="U196" s="63">
        <v>5.7280000000000053E-2</v>
      </c>
      <c r="V196" s="63">
        <v>2.2880000000000025</v>
      </c>
      <c r="W196" s="63">
        <v>512.05000000000007</v>
      </c>
      <c r="X196" s="63">
        <v>1.1665000000000001</v>
      </c>
      <c r="Y196" s="63">
        <v>109.51000000000002</v>
      </c>
      <c r="Z196" s="63">
        <v>5.1600000000000037</v>
      </c>
      <c r="AA196" s="63">
        <v>3.3520000000000039</v>
      </c>
      <c r="AB196" s="52">
        <v>8</v>
      </c>
      <c r="AC196" s="59">
        <v>100</v>
      </c>
    </row>
    <row r="197" spans="1:29" ht="16.5" customHeight="1" x14ac:dyDescent="0.3">
      <c r="A197" s="52" t="b">
        <v>1</v>
      </c>
      <c r="B197" s="53" t="s">
        <v>305</v>
      </c>
      <c r="C197" s="52">
        <v>100100004</v>
      </c>
      <c r="D197" s="52">
        <v>4</v>
      </c>
      <c r="E197" s="52">
        <v>42</v>
      </c>
      <c r="F197" s="52">
        <v>100100004</v>
      </c>
      <c r="G197" s="52">
        <v>0.5</v>
      </c>
      <c r="H197" s="60">
        <v>15877</v>
      </c>
      <c r="I197" s="54">
        <v>10000</v>
      </c>
      <c r="J197" s="55">
        <v>1000</v>
      </c>
      <c r="K197" s="55">
        <v>5</v>
      </c>
      <c r="L197" s="55">
        <v>12</v>
      </c>
      <c r="M197" s="61">
        <v>151.47520000000011</v>
      </c>
      <c r="N197" s="62">
        <v>192.48000000000022</v>
      </c>
      <c r="O197" s="63">
        <v>114.05333333333333</v>
      </c>
      <c r="P197" s="63">
        <v>68.432000000000002</v>
      </c>
      <c r="Q197" s="63">
        <v>82.118399999999994</v>
      </c>
      <c r="R197" s="58">
        <v>1</v>
      </c>
      <c r="S197" s="63">
        <v>23.36</v>
      </c>
      <c r="T197" s="63">
        <v>3.0920000000000001</v>
      </c>
      <c r="U197" s="63">
        <v>5.856000000000005E-2</v>
      </c>
      <c r="V197" s="63">
        <v>2.3360000000000025</v>
      </c>
      <c r="W197" s="63">
        <v>523.6</v>
      </c>
      <c r="X197" s="63">
        <v>1.1679999999999999</v>
      </c>
      <c r="Y197" s="63">
        <v>109.72</v>
      </c>
      <c r="Z197" s="63">
        <v>5.2200000000000033</v>
      </c>
      <c r="AA197" s="63">
        <v>3.4240000000000039</v>
      </c>
      <c r="AB197" s="52">
        <v>8</v>
      </c>
      <c r="AC197" s="59">
        <v>100</v>
      </c>
    </row>
    <row r="198" spans="1:29" ht="16.5" customHeight="1" x14ac:dyDescent="0.3">
      <c r="A198" s="52" t="b">
        <v>1</v>
      </c>
      <c r="B198" s="53" t="s">
        <v>306</v>
      </c>
      <c r="C198" s="52">
        <v>100100004</v>
      </c>
      <c r="D198" s="52">
        <v>4</v>
      </c>
      <c r="E198" s="52">
        <v>43</v>
      </c>
      <c r="F198" s="52">
        <v>100100004</v>
      </c>
      <c r="G198" s="52">
        <v>0.5</v>
      </c>
      <c r="H198" s="60">
        <v>16502</v>
      </c>
      <c r="I198" s="54">
        <v>10000</v>
      </c>
      <c r="J198" s="55">
        <v>1000</v>
      </c>
      <c r="K198" s="55">
        <v>5</v>
      </c>
      <c r="L198" s="55">
        <v>12</v>
      </c>
      <c r="M198" s="61">
        <v>154.59870000000012</v>
      </c>
      <c r="N198" s="62">
        <v>196.60500000000025</v>
      </c>
      <c r="O198" s="63">
        <v>116.03187739463603</v>
      </c>
      <c r="P198" s="63">
        <v>68.828000000000003</v>
      </c>
      <c r="Q198" s="63">
        <v>82.593599999999995</v>
      </c>
      <c r="R198" s="58">
        <v>1</v>
      </c>
      <c r="S198" s="63">
        <v>23.39</v>
      </c>
      <c r="T198" s="63">
        <v>3.0980000000000003</v>
      </c>
      <c r="U198" s="63">
        <v>5.9840000000000053E-2</v>
      </c>
      <c r="V198" s="63">
        <v>2.3840000000000026</v>
      </c>
      <c r="W198" s="63">
        <v>535.15000000000009</v>
      </c>
      <c r="X198" s="63">
        <v>1.1695</v>
      </c>
      <c r="Y198" s="63">
        <v>109.92999999999999</v>
      </c>
      <c r="Z198" s="63">
        <v>5.2800000000000029</v>
      </c>
      <c r="AA198" s="63">
        <v>3.4960000000000035</v>
      </c>
      <c r="AB198" s="52">
        <v>8</v>
      </c>
      <c r="AC198" s="59">
        <v>100</v>
      </c>
    </row>
    <row r="199" spans="1:29" ht="16.5" customHeight="1" x14ac:dyDescent="0.3">
      <c r="A199" s="52" t="b">
        <v>1</v>
      </c>
      <c r="B199" s="53" t="s">
        <v>307</v>
      </c>
      <c r="C199" s="52">
        <v>100100004</v>
      </c>
      <c r="D199" s="52">
        <v>4</v>
      </c>
      <c r="E199" s="52">
        <v>44</v>
      </c>
      <c r="F199" s="52">
        <v>100100004</v>
      </c>
      <c r="G199" s="52">
        <v>0.5</v>
      </c>
      <c r="H199" s="60">
        <v>17141</v>
      </c>
      <c r="I199" s="54">
        <v>10000</v>
      </c>
      <c r="J199" s="55">
        <v>1000</v>
      </c>
      <c r="K199" s="55">
        <v>5</v>
      </c>
      <c r="L199" s="55">
        <v>12</v>
      </c>
      <c r="M199" s="61">
        <v>157.75280000000012</v>
      </c>
      <c r="N199" s="62">
        <v>200.82000000000025</v>
      </c>
      <c r="O199" s="63">
        <v>118.05643410852714</v>
      </c>
      <c r="P199" s="63">
        <v>69.224000000000004</v>
      </c>
      <c r="Q199" s="63">
        <v>83.068799999999996</v>
      </c>
      <c r="R199" s="58">
        <v>1</v>
      </c>
      <c r="S199" s="63">
        <v>23.42</v>
      </c>
      <c r="T199" s="63">
        <v>3.1040000000000001</v>
      </c>
      <c r="U199" s="63">
        <v>6.1120000000000049E-2</v>
      </c>
      <c r="V199" s="63">
        <v>2.4320000000000026</v>
      </c>
      <c r="W199" s="63">
        <v>546.70000000000005</v>
      </c>
      <c r="X199" s="63">
        <v>1.171</v>
      </c>
      <c r="Y199" s="63">
        <v>110.14000000000001</v>
      </c>
      <c r="Z199" s="63">
        <v>5.3400000000000034</v>
      </c>
      <c r="AA199" s="63">
        <v>3.5680000000000041</v>
      </c>
      <c r="AB199" s="52">
        <v>8</v>
      </c>
      <c r="AC199" s="59">
        <v>100</v>
      </c>
    </row>
    <row r="200" spans="1:29" ht="16.5" customHeight="1" x14ac:dyDescent="0.3">
      <c r="A200" s="52" t="b">
        <v>1</v>
      </c>
      <c r="B200" s="53" t="s">
        <v>308</v>
      </c>
      <c r="C200" s="52">
        <v>100100004</v>
      </c>
      <c r="D200" s="52">
        <v>4</v>
      </c>
      <c r="E200" s="52">
        <v>45</v>
      </c>
      <c r="F200" s="52">
        <v>100100004</v>
      </c>
      <c r="G200" s="52">
        <v>0.5</v>
      </c>
      <c r="H200" s="60">
        <v>17793</v>
      </c>
      <c r="I200" s="54">
        <v>10000</v>
      </c>
      <c r="J200" s="55">
        <v>1000</v>
      </c>
      <c r="K200" s="55">
        <v>5</v>
      </c>
      <c r="L200" s="55">
        <v>12</v>
      </c>
      <c r="M200" s="61">
        <v>160.93750000000014</v>
      </c>
      <c r="N200" s="62">
        <v>205.12500000000026</v>
      </c>
      <c r="O200" s="63">
        <v>120.12862745098037</v>
      </c>
      <c r="P200" s="63">
        <v>69.62</v>
      </c>
      <c r="Q200" s="63">
        <v>83.543999999999997</v>
      </c>
      <c r="R200" s="58">
        <v>1</v>
      </c>
      <c r="S200" s="63">
        <v>23.45</v>
      </c>
      <c r="T200" s="63">
        <v>3.1100000000000003</v>
      </c>
      <c r="U200" s="63">
        <v>6.2400000000000053E-2</v>
      </c>
      <c r="V200" s="63">
        <v>2.4800000000000026</v>
      </c>
      <c r="W200" s="63">
        <v>558.25</v>
      </c>
      <c r="X200" s="63">
        <v>1.1725000000000001</v>
      </c>
      <c r="Y200" s="63">
        <v>110.35</v>
      </c>
      <c r="Z200" s="63">
        <v>5.4000000000000039</v>
      </c>
      <c r="AA200" s="63">
        <v>3.640000000000005</v>
      </c>
      <c r="AB200" s="52">
        <v>8</v>
      </c>
      <c r="AC200" s="59">
        <v>100</v>
      </c>
    </row>
    <row r="201" spans="1:29" ht="16.5" customHeight="1" x14ac:dyDescent="0.3">
      <c r="A201" s="52" t="b">
        <v>1</v>
      </c>
      <c r="B201" s="53" t="s">
        <v>309</v>
      </c>
      <c r="C201" s="52">
        <v>100100004</v>
      </c>
      <c r="D201" s="52">
        <v>4</v>
      </c>
      <c r="E201" s="52">
        <v>46</v>
      </c>
      <c r="F201" s="52">
        <v>100100004</v>
      </c>
      <c r="G201" s="52">
        <v>0.5</v>
      </c>
      <c r="H201" s="60">
        <v>18458</v>
      </c>
      <c r="I201" s="54">
        <v>10000</v>
      </c>
      <c r="J201" s="55">
        <v>1000</v>
      </c>
      <c r="K201" s="55">
        <v>5</v>
      </c>
      <c r="L201" s="55">
        <v>12</v>
      </c>
      <c r="M201" s="61">
        <v>164.15280000000013</v>
      </c>
      <c r="N201" s="62">
        <v>209.52000000000027</v>
      </c>
      <c r="O201" s="63">
        <v>122.2501587301587</v>
      </c>
      <c r="P201" s="63">
        <v>70.015999999999991</v>
      </c>
      <c r="Q201" s="63">
        <v>84.019199999999984</v>
      </c>
      <c r="R201" s="58">
        <v>1</v>
      </c>
      <c r="S201" s="63">
        <v>23.48</v>
      </c>
      <c r="T201" s="63">
        <v>3.1160000000000001</v>
      </c>
      <c r="U201" s="63">
        <v>6.3680000000000056E-2</v>
      </c>
      <c r="V201" s="63">
        <v>2.5280000000000031</v>
      </c>
      <c r="W201" s="63">
        <v>569.80000000000007</v>
      </c>
      <c r="X201" s="63">
        <v>1.1739999999999999</v>
      </c>
      <c r="Y201" s="63">
        <v>110.56000000000002</v>
      </c>
      <c r="Z201" s="63">
        <v>5.4600000000000044</v>
      </c>
      <c r="AA201" s="63">
        <v>3.7120000000000046</v>
      </c>
      <c r="AB201" s="52">
        <v>8</v>
      </c>
      <c r="AC201" s="59">
        <v>100</v>
      </c>
    </row>
    <row r="202" spans="1:29" ht="16.5" customHeight="1" x14ac:dyDescent="0.3">
      <c r="A202" s="52" t="b">
        <v>1</v>
      </c>
      <c r="B202" s="53" t="s">
        <v>310</v>
      </c>
      <c r="C202" s="52">
        <v>100100004</v>
      </c>
      <c r="D202" s="52">
        <v>4</v>
      </c>
      <c r="E202" s="52">
        <v>47</v>
      </c>
      <c r="F202" s="52">
        <v>100100004</v>
      </c>
      <c r="G202" s="52">
        <v>0.5</v>
      </c>
      <c r="H202" s="60">
        <v>19135</v>
      </c>
      <c r="I202" s="54">
        <v>10000</v>
      </c>
      <c r="J202" s="55">
        <v>1000</v>
      </c>
      <c r="K202" s="55">
        <v>5</v>
      </c>
      <c r="L202" s="55">
        <v>12</v>
      </c>
      <c r="M202" s="61">
        <v>167.39870000000013</v>
      </c>
      <c r="N202" s="62">
        <v>214.00500000000028</v>
      </c>
      <c r="O202" s="63">
        <v>124.42281124497994</v>
      </c>
      <c r="P202" s="63">
        <v>70.412000000000006</v>
      </c>
      <c r="Q202" s="63">
        <v>84.494399999999999</v>
      </c>
      <c r="R202" s="58">
        <v>1</v>
      </c>
      <c r="S202" s="63">
        <v>23.51</v>
      </c>
      <c r="T202" s="63">
        <v>3.1220000000000003</v>
      </c>
      <c r="U202" s="63">
        <v>6.4960000000000059E-2</v>
      </c>
      <c r="V202" s="63">
        <v>2.5760000000000032</v>
      </c>
      <c r="W202" s="63">
        <v>581.35</v>
      </c>
      <c r="X202" s="63">
        <v>1.1755</v>
      </c>
      <c r="Y202" s="63">
        <v>110.77000000000001</v>
      </c>
      <c r="Z202" s="63">
        <v>5.520000000000004</v>
      </c>
      <c r="AA202" s="63">
        <v>3.7840000000000047</v>
      </c>
      <c r="AB202" s="52">
        <v>8</v>
      </c>
      <c r="AC202" s="59">
        <v>100</v>
      </c>
    </row>
    <row r="203" spans="1:29" ht="16.5" customHeight="1" x14ac:dyDescent="0.3">
      <c r="A203" s="52" t="b">
        <v>1</v>
      </c>
      <c r="B203" s="53" t="s">
        <v>311</v>
      </c>
      <c r="C203" s="52">
        <v>100100004</v>
      </c>
      <c r="D203" s="52">
        <v>4</v>
      </c>
      <c r="E203" s="52">
        <v>48</v>
      </c>
      <c r="F203" s="52">
        <v>100100004</v>
      </c>
      <c r="G203" s="52">
        <v>0.5</v>
      </c>
      <c r="H203" s="60">
        <v>19826</v>
      </c>
      <c r="I203" s="54">
        <v>10000</v>
      </c>
      <c r="J203" s="55">
        <v>1000</v>
      </c>
      <c r="K203" s="55">
        <v>5</v>
      </c>
      <c r="L203" s="55">
        <v>12</v>
      </c>
      <c r="M203" s="61">
        <v>170.67520000000016</v>
      </c>
      <c r="N203" s="62">
        <v>218.58000000000033</v>
      </c>
      <c r="O203" s="63">
        <v>126.64845528455282</v>
      </c>
      <c r="P203" s="63">
        <v>70.807999999999993</v>
      </c>
      <c r="Q203" s="63">
        <v>84.969599999999986</v>
      </c>
      <c r="R203" s="58">
        <v>1</v>
      </c>
      <c r="S203" s="63">
        <v>23.54</v>
      </c>
      <c r="T203" s="63">
        <v>3.1280000000000001</v>
      </c>
      <c r="U203" s="63">
        <v>6.6240000000000049E-2</v>
      </c>
      <c r="V203" s="63">
        <v>2.6240000000000032</v>
      </c>
      <c r="W203" s="63">
        <v>592.90000000000009</v>
      </c>
      <c r="X203" s="63">
        <v>1.177</v>
      </c>
      <c r="Y203" s="63">
        <v>110.97999999999999</v>
      </c>
      <c r="Z203" s="63">
        <v>5.5800000000000036</v>
      </c>
      <c r="AA203" s="63">
        <v>3.8560000000000052</v>
      </c>
      <c r="AB203" s="52">
        <v>8</v>
      </c>
      <c r="AC203" s="59">
        <v>100</v>
      </c>
    </row>
    <row r="204" spans="1:29" ht="16.5" customHeight="1" x14ac:dyDescent="0.3">
      <c r="A204" s="52" t="b">
        <v>1</v>
      </c>
      <c r="B204" s="53" t="s">
        <v>312</v>
      </c>
      <c r="C204" s="52">
        <v>100100004</v>
      </c>
      <c r="D204" s="52">
        <v>4</v>
      </c>
      <c r="E204" s="52">
        <v>49</v>
      </c>
      <c r="F204" s="52">
        <v>100100004</v>
      </c>
      <c r="G204" s="52">
        <v>0.5</v>
      </c>
      <c r="H204" s="60">
        <v>20529</v>
      </c>
      <c r="I204" s="54">
        <v>10000</v>
      </c>
      <c r="J204" s="55">
        <v>1000</v>
      </c>
      <c r="K204" s="55">
        <v>5</v>
      </c>
      <c r="L204" s="55">
        <v>12</v>
      </c>
      <c r="M204" s="61">
        <v>173.98230000000018</v>
      </c>
      <c r="N204" s="62">
        <v>223.24500000000032</v>
      </c>
      <c r="O204" s="63">
        <v>128.92905349794239</v>
      </c>
      <c r="P204" s="63">
        <v>71.204000000000008</v>
      </c>
      <c r="Q204" s="63">
        <v>85.444800000000001</v>
      </c>
      <c r="R204" s="58">
        <v>1</v>
      </c>
      <c r="S204" s="63">
        <v>23.57</v>
      </c>
      <c r="T204" s="63">
        <v>3.1340000000000003</v>
      </c>
      <c r="U204" s="63">
        <v>6.7520000000000052E-2</v>
      </c>
      <c r="V204" s="63">
        <v>2.6720000000000033</v>
      </c>
      <c r="W204" s="63">
        <v>604.45000000000005</v>
      </c>
      <c r="X204" s="63">
        <v>1.1785000000000001</v>
      </c>
      <c r="Y204" s="63">
        <v>111.19000000000001</v>
      </c>
      <c r="Z204" s="63">
        <v>5.6400000000000041</v>
      </c>
      <c r="AA204" s="63">
        <v>3.9280000000000057</v>
      </c>
      <c r="AB204" s="52">
        <v>8</v>
      </c>
      <c r="AC204" s="59">
        <v>100</v>
      </c>
    </row>
    <row r="205" spans="1:29" ht="16.5" customHeight="1" x14ac:dyDescent="0.3">
      <c r="A205" s="52" t="b">
        <v>1</v>
      </c>
      <c r="B205" s="53" t="s">
        <v>313</v>
      </c>
      <c r="C205" s="52">
        <v>100100004</v>
      </c>
      <c r="D205" s="52">
        <v>4</v>
      </c>
      <c r="E205" s="52">
        <v>50</v>
      </c>
      <c r="F205" s="52">
        <v>100100004</v>
      </c>
      <c r="G205" s="52">
        <v>0.5</v>
      </c>
      <c r="H205" s="60">
        <v>21246</v>
      </c>
      <c r="I205" s="54">
        <v>10000</v>
      </c>
      <c r="J205" s="55">
        <v>1000</v>
      </c>
      <c r="K205" s="55">
        <v>5</v>
      </c>
      <c r="L205" s="55">
        <v>12</v>
      </c>
      <c r="M205" s="61">
        <v>177.32000000000014</v>
      </c>
      <c r="N205" s="62">
        <v>228.00000000000034</v>
      </c>
      <c r="O205" s="63">
        <v>131.26666666666665</v>
      </c>
      <c r="P205" s="63">
        <v>71.599999999999994</v>
      </c>
      <c r="Q205" s="63">
        <v>85.919999999999987</v>
      </c>
      <c r="R205" s="58">
        <v>1</v>
      </c>
      <c r="S205" s="63">
        <v>23.6</v>
      </c>
      <c r="T205" s="63">
        <v>3.14</v>
      </c>
      <c r="U205" s="63">
        <v>6.8800000000000069E-2</v>
      </c>
      <c r="V205" s="63">
        <v>2.7200000000000033</v>
      </c>
      <c r="W205" s="63">
        <v>616</v>
      </c>
      <c r="X205" s="63">
        <v>1.18</v>
      </c>
      <c r="Y205" s="63">
        <v>111.4</v>
      </c>
      <c r="Z205" s="63">
        <v>5.7000000000000046</v>
      </c>
      <c r="AA205" s="63">
        <v>4.0000000000000053</v>
      </c>
      <c r="AB205" s="52">
        <v>8</v>
      </c>
      <c r="AC205" s="59">
        <v>100</v>
      </c>
    </row>
  </sheetData>
  <phoneticPr fontId="1" type="noConversion"/>
  <pageMargins left="0.7" right="0.7" top="0.75" bottom="0.75" header="0.3" footer="0.3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AD29"/>
  <sheetViews>
    <sheetView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B6" sqref="B6:AD11"/>
    </sheetView>
  </sheetViews>
  <sheetFormatPr defaultColWidth="9" defaultRowHeight="16.5" customHeight="1" x14ac:dyDescent="0.3"/>
  <cols>
    <col min="1" max="1" width="11.25" style="39" customWidth="1"/>
    <col min="2" max="2" width="28.875" style="64" bestFit="1" customWidth="1"/>
    <col min="3" max="3" width="19.5" style="64" bestFit="1" customWidth="1"/>
    <col min="4" max="4" width="16.375" style="64" bestFit="1" customWidth="1"/>
    <col min="5" max="6" width="21.875" style="64" bestFit="1" customWidth="1"/>
    <col min="7" max="7" width="17.875" style="64" bestFit="1" customWidth="1"/>
    <col min="8" max="8" width="71.125" style="64" customWidth="1"/>
    <col min="9" max="9" width="32.375" style="64" bestFit="1" customWidth="1"/>
    <col min="10" max="11" width="17.375" style="64" bestFit="1" customWidth="1"/>
    <col min="12" max="12" width="32.375" style="64" bestFit="1" customWidth="1"/>
    <col min="13" max="14" width="21" style="64" bestFit="1" customWidth="1"/>
    <col min="15" max="15" width="20.5" style="64" customWidth="1"/>
    <col min="16" max="16" width="14.75" style="64" customWidth="1"/>
    <col min="17" max="17" width="23.5" style="64" customWidth="1"/>
    <col min="18" max="18" width="20.375" style="64" customWidth="1"/>
    <col min="19" max="19" width="20.5" style="64" bestFit="1" customWidth="1"/>
    <col min="20" max="20" width="19" style="64" bestFit="1" customWidth="1"/>
    <col min="21" max="21" width="16.75" style="64" bestFit="1" customWidth="1"/>
    <col min="22" max="22" width="12.25" style="64" bestFit="1" customWidth="1"/>
    <col min="23" max="25" width="15.125" style="64" bestFit="1" customWidth="1"/>
    <col min="26" max="26" width="20.125" style="64" bestFit="1" customWidth="1"/>
    <col min="27" max="27" width="16.75" style="64" bestFit="1" customWidth="1"/>
    <col min="28" max="28" width="15.125" style="64" bestFit="1" customWidth="1"/>
    <col min="29" max="16384" width="9" style="39"/>
  </cols>
  <sheetData>
    <row r="1" spans="1:30" ht="16.5" customHeight="1" x14ac:dyDescent="0.3">
      <c r="A1" s="65" t="s">
        <v>49</v>
      </c>
      <c r="B1" s="35" t="s">
        <v>49</v>
      </c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72" customHeight="1" x14ac:dyDescent="0.3">
      <c r="A2" s="40" t="s">
        <v>21</v>
      </c>
      <c r="B2" s="69" t="s">
        <v>490</v>
      </c>
      <c r="C2" s="69" t="s">
        <v>491</v>
      </c>
      <c r="D2" s="69" t="s">
        <v>492</v>
      </c>
      <c r="E2" s="69" t="s">
        <v>493</v>
      </c>
      <c r="F2" s="69"/>
      <c r="G2" s="69" t="s">
        <v>494</v>
      </c>
      <c r="H2" s="69" t="s">
        <v>495</v>
      </c>
      <c r="I2" s="69" t="s">
        <v>496</v>
      </c>
      <c r="J2" s="69" t="s">
        <v>497</v>
      </c>
      <c r="K2" s="69" t="s">
        <v>498</v>
      </c>
      <c r="L2" s="69" t="s">
        <v>499</v>
      </c>
      <c r="M2" s="69"/>
      <c r="N2" s="69"/>
      <c r="O2" s="69"/>
      <c r="P2" s="69" t="s">
        <v>500</v>
      </c>
      <c r="Q2" s="69" t="s">
        <v>501</v>
      </c>
      <c r="R2" s="69" t="s">
        <v>502</v>
      </c>
      <c r="S2" s="69" t="s">
        <v>503</v>
      </c>
      <c r="T2" s="43" t="s">
        <v>504</v>
      </c>
      <c r="U2" s="43" t="s">
        <v>74</v>
      </c>
      <c r="V2" s="43" t="s">
        <v>75</v>
      </c>
      <c r="W2" s="43" t="s">
        <v>76</v>
      </c>
      <c r="X2" s="43" t="s">
        <v>77</v>
      </c>
      <c r="Y2" s="43" t="s">
        <v>78</v>
      </c>
      <c r="Z2" s="43" t="s">
        <v>79</v>
      </c>
      <c r="AA2" s="43" t="s">
        <v>80</v>
      </c>
      <c r="AB2" s="43" t="s">
        <v>81</v>
      </c>
      <c r="AC2" s="43" t="s">
        <v>83</v>
      </c>
      <c r="AD2" s="43" t="s">
        <v>505</v>
      </c>
    </row>
    <row r="3" spans="1:30" ht="16.5" customHeight="1" x14ac:dyDescent="0.3">
      <c r="A3" s="70" t="s">
        <v>23</v>
      </c>
      <c r="B3" s="70" t="s">
        <v>23</v>
      </c>
      <c r="C3" s="70" t="s">
        <v>24</v>
      </c>
      <c r="D3" s="70" t="s">
        <v>334</v>
      </c>
      <c r="E3" s="70" t="s">
        <v>334</v>
      </c>
      <c r="F3" s="70" t="s">
        <v>334</v>
      </c>
      <c r="G3" s="70" t="s">
        <v>24</v>
      </c>
      <c r="H3" s="70" t="s">
        <v>24</v>
      </c>
      <c r="I3" s="70" t="s">
        <v>24</v>
      </c>
      <c r="J3" s="70" t="s">
        <v>24</v>
      </c>
      <c r="K3" s="70" t="s">
        <v>24</v>
      </c>
      <c r="L3" s="70" t="s">
        <v>24</v>
      </c>
      <c r="M3" s="70" t="s">
        <v>334</v>
      </c>
      <c r="N3" s="70" t="s">
        <v>334</v>
      </c>
      <c r="O3" s="70" t="s">
        <v>334</v>
      </c>
      <c r="P3" s="70" t="s">
        <v>24</v>
      </c>
      <c r="Q3" s="70" t="s">
        <v>24</v>
      </c>
      <c r="R3" s="70" t="s">
        <v>24</v>
      </c>
      <c r="S3" s="70" t="s">
        <v>24</v>
      </c>
      <c r="T3" s="70" t="s">
        <v>24</v>
      </c>
      <c r="U3" s="70" t="s">
        <v>24</v>
      </c>
      <c r="V3" s="70" t="s">
        <v>24</v>
      </c>
      <c r="W3" s="70" t="s">
        <v>24</v>
      </c>
      <c r="X3" s="70" t="s">
        <v>24</v>
      </c>
      <c r="Y3" s="70" t="s">
        <v>24</v>
      </c>
      <c r="Z3" s="70" t="s">
        <v>24</v>
      </c>
      <c r="AA3" s="70" t="s">
        <v>24</v>
      </c>
      <c r="AB3" s="70" t="s">
        <v>24</v>
      </c>
      <c r="AC3" s="70" t="s">
        <v>24</v>
      </c>
      <c r="AD3" s="70" t="s">
        <v>24</v>
      </c>
    </row>
    <row r="4" spans="1:30" ht="40.5" customHeight="1" x14ac:dyDescent="0.3">
      <c r="A4" s="106" t="s">
        <v>85</v>
      </c>
      <c r="B4" s="106" t="s">
        <v>86</v>
      </c>
      <c r="C4" s="106" t="s">
        <v>335</v>
      </c>
      <c r="D4" s="106" t="s">
        <v>335</v>
      </c>
      <c r="E4" s="106" t="s">
        <v>335</v>
      </c>
      <c r="F4" s="106" t="s">
        <v>335</v>
      </c>
      <c r="G4" s="106" t="s">
        <v>335</v>
      </c>
      <c r="H4" s="106" t="s">
        <v>506</v>
      </c>
      <c r="I4" s="107" t="s">
        <v>507</v>
      </c>
      <c r="J4" s="107" t="s">
        <v>337</v>
      </c>
      <c r="K4" s="107" t="s">
        <v>335</v>
      </c>
      <c r="L4" s="107" t="s">
        <v>507</v>
      </c>
      <c r="M4" s="106" t="s">
        <v>335</v>
      </c>
      <c r="N4" s="106" t="s">
        <v>335</v>
      </c>
      <c r="O4" s="106" t="s">
        <v>335</v>
      </c>
      <c r="P4" s="106" t="s">
        <v>337</v>
      </c>
      <c r="Q4" s="106" t="s">
        <v>337</v>
      </c>
      <c r="R4" s="106" t="s">
        <v>337</v>
      </c>
      <c r="S4" s="106" t="s">
        <v>337</v>
      </c>
      <c r="T4" s="106" t="s">
        <v>337</v>
      </c>
      <c r="U4" s="106" t="s">
        <v>337</v>
      </c>
      <c r="V4" s="106" t="s">
        <v>337</v>
      </c>
      <c r="W4" s="106" t="s">
        <v>337</v>
      </c>
      <c r="X4" s="106" t="s">
        <v>337</v>
      </c>
      <c r="Y4" s="106" t="s">
        <v>337</v>
      </c>
      <c r="Z4" s="106" t="s">
        <v>337</v>
      </c>
      <c r="AA4" s="106" t="s">
        <v>337</v>
      </c>
      <c r="AB4" s="106" t="s">
        <v>337</v>
      </c>
      <c r="AC4" s="106" t="s">
        <v>337</v>
      </c>
      <c r="AD4" s="106" t="s">
        <v>337</v>
      </c>
    </row>
    <row r="5" spans="1:30" ht="16.5" customHeight="1" x14ac:dyDescent="0.3">
      <c r="A5" s="71" t="s">
        <v>28</v>
      </c>
      <c r="B5" s="71" t="s">
        <v>29</v>
      </c>
      <c r="C5" s="72" t="s">
        <v>30</v>
      </c>
      <c r="D5" s="71" t="s">
        <v>338</v>
      </c>
      <c r="E5" s="71" t="s">
        <v>508</v>
      </c>
      <c r="F5" s="71" t="s">
        <v>509</v>
      </c>
      <c r="G5" s="71" t="s">
        <v>510</v>
      </c>
      <c r="H5" s="75" t="s">
        <v>511</v>
      </c>
      <c r="I5" s="72" t="s">
        <v>512</v>
      </c>
      <c r="J5" s="72" t="s">
        <v>513</v>
      </c>
      <c r="K5" s="72" t="s">
        <v>514</v>
      </c>
      <c r="L5" s="72" t="s">
        <v>515</v>
      </c>
      <c r="M5" s="75" t="s">
        <v>516</v>
      </c>
      <c r="N5" s="75" t="s">
        <v>517</v>
      </c>
      <c r="O5" s="75" t="s">
        <v>518</v>
      </c>
      <c r="P5" s="73" t="s">
        <v>92</v>
      </c>
      <c r="Q5" s="73" t="s">
        <v>97</v>
      </c>
      <c r="R5" s="73" t="s">
        <v>98</v>
      </c>
      <c r="S5" s="73" t="s">
        <v>341</v>
      </c>
      <c r="T5" s="74" t="s">
        <v>102</v>
      </c>
      <c r="U5" s="73" t="s">
        <v>103</v>
      </c>
      <c r="V5" s="72" t="s">
        <v>104</v>
      </c>
      <c r="W5" s="75" t="s">
        <v>105</v>
      </c>
      <c r="X5" s="74" t="s">
        <v>106</v>
      </c>
      <c r="Y5" s="75" t="s">
        <v>107</v>
      </c>
      <c r="Z5" s="75" t="s">
        <v>108</v>
      </c>
      <c r="AA5" s="75" t="s">
        <v>109</v>
      </c>
      <c r="AB5" s="73" t="s">
        <v>110</v>
      </c>
      <c r="AC5" s="73" t="s">
        <v>112</v>
      </c>
      <c r="AD5" s="73" t="s">
        <v>342</v>
      </c>
    </row>
    <row r="6" spans="1:30" s="81" customFormat="1" ht="16.5" customHeight="1" x14ac:dyDescent="0.3">
      <c r="A6" s="90" t="b">
        <v>1</v>
      </c>
      <c r="B6" s="89" t="s">
        <v>489</v>
      </c>
      <c r="C6" s="91">
        <v>100701001</v>
      </c>
      <c r="D6" s="92">
        <v>54001</v>
      </c>
      <c r="E6" s="92">
        <v>55001</v>
      </c>
      <c r="F6" s="93">
        <v>530905001</v>
      </c>
      <c r="G6" s="91">
        <v>155101001</v>
      </c>
      <c r="H6" s="89" t="s">
        <v>519</v>
      </c>
      <c r="I6" s="90" t="s">
        <v>24</v>
      </c>
      <c r="J6" s="90">
        <v>15</v>
      </c>
      <c r="K6" s="90">
        <v>10</v>
      </c>
      <c r="L6" s="90" t="s">
        <v>520</v>
      </c>
      <c r="M6" s="90" t="s">
        <v>521</v>
      </c>
      <c r="N6" s="90">
        <v>530905001</v>
      </c>
      <c r="O6" s="90" t="s">
        <v>521</v>
      </c>
      <c r="P6" s="90">
        <v>1499</v>
      </c>
      <c r="Q6" s="90">
        <v>41</v>
      </c>
      <c r="R6" s="90">
        <v>0</v>
      </c>
      <c r="S6" s="90">
        <v>51</v>
      </c>
      <c r="T6" s="90">
        <v>1</v>
      </c>
      <c r="U6" s="94">
        <v>10.119999999999999</v>
      </c>
      <c r="V6" s="94">
        <v>1.802</v>
      </c>
      <c r="W6" s="94">
        <v>3.9760000000000004E-2</v>
      </c>
      <c r="X6" s="94">
        <v>1.0129999999999999</v>
      </c>
      <c r="Y6" s="94">
        <v>304</v>
      </c>
      <c r="Z6" s="94">
        <v>2.0750000000000002</v>
      </c>
      <c r="AA6" s="94">
        <v>100.87</v>
      </c>
      <c r="AB6" s="90">
        <v>3</v>
      </c>
      <c r="AC6" s="90">
        <v>7</v>
      </c>
      <c r="AD6" s="90">
        <v>0</v>
      </c>
    </row>
    <row r="7" spans="1:30" s="81" customFormat="1" ht="16.5" customHeight="1" x14ac:dyDescent="0.3">
      <c r="A7" s="90" t="b">
        <v>1</v>
      </c>
      <c r="B7" s="89" t="s">
        <v>522</v>
      </c>
      <c r="C7" s="90">
        <f t="shared" ref="C7:D22" si="0">C6+1</f>
        <v>100701002</v>
      </c>
      <c r="D7" s="95">
        <f t="shared" si="0"/>
        <v>54002</v>
      </c>
      <c r="E7" s="95">
        <f>E22+1</f>
        <v>55004</v>
      </c>
      <c r="F7" s="93">
        <v>530905002</v>
      </c>
      <c r="G7" s="90">
        <v>155101002</v>
      </c>
      <c r="H7" s="89" t="s">
        <v>523</v>
      </c>
      <c r="I7" s="90" t="s">
        <v>24</v>
      </c>
      <c r="J7" s="90">
        <v>15</v>
      </c>
      <c r="K7" s="90">
        <v>10</v>
      </c>
      <c r="L7" s="90" t="s">
        <v>520</v>
      </c>
      <c r="M7" s="90" t="s">
        <v>521</v>
      </c>
      <c r="N7" s="90">
        <v>530905002</v>
      </c>
      <c r="O7" s="90" t="s">
        <v>521</v>
      </c>
      <c r="P7" s="90">
        <f>INT(P$6*0.9)</f>
        <v>1349</v>
      </c>
      <c r="Q7" s="90">
        <f>INT(Q$6*0.9)</f>
        <v>36</v>
      </c>
      <c r="R7" s="90">
        <f>R6</f>
        <v>0</v>
      </c>
      <c r="S7" s="90">
        <f>INT(S$6*0.95)</f>
        <v>48</v>
      </c>
      <c r="T7" s="90">
        <f>T6</f>
        <v>1</v>
      </c>
      <c r="U7" s="94">
        <f>U$6*0.95</f>
        <v>9.613999999999999</v>
      </c>
      <c r="V7" s="94">
        <v>1.8180000000000001</v>
      </c>
      <c r="W7" s="94">
        <f>W6</f>
        <v>3.9760000000000004E-2</v>
      </c>
      <c r="X7" s="94">
        <f>X$6*0.95</f>
        <v>0.96234999999999982</v>
      </c>
      <c r="Y7" s="94">
        <f>INT(Y$6*1.05)</f>
        <v>319</v>
      </c>
      <c r="Z7" s="94">
        <f>Z$6*0.95</f>
        <v>1.9712500000000002</v>
      </c>
      <c r="AA7" s="94">
        <f>AA$6*0.95</f>
        <v>95.826499999999996</v>
      </c>
      <c r="AB7" s="90">
        <f>AB6</f>
        <v>3</v>
      </c>
      <c r="AC7" s="90">
        <v>6.8</v>
      </c>
      <c r="AD7" s="90">
        <f>AD6</f>
        <v>0</v>
      </c>
    </row>
    <row r="8" spans="1:30" s="81" customFormat="1" ht="16.5" customHeight="1" x14ac:dyDescent="0.3">
      <c r="A8" s="90" t="b">
        <v>1</v>
      </c>
      <c r="B8" s="89" t="s">
        <v>524</v>
      </c>
      <c r="C8" s="90">
        <f t="shared" si="0"/>
        <v>100701003</v>
      </c>
      <c r="D8" s="95">
        <f t="shared" si="0"/>
        <v>54003</v>
      </c>
      <c r="E8" s="95">
        <f>E23+1</f>
        <v>55007</v>
      </c>
      <c r="F8" s="93">
        <v>530905003</v>
      </c>
      <c r="G8" s="90">
        <v>155101003</v>
      </c>
      <c r="H8" s="89" t="s">
        <v>525</v>
      </c>
      <c r="I8" s="90" t="s">
        <v>24</v>
      </c>
      <c r="J8" s="90">
        <v>15</v>
      </c>
      <c r="K8" s="90">
        <v>10</v>
      </c>
      <c r="L8" s="90" t="s">
        <v>520</v>
      </c>
      <c r="M8" s="90" t="s">
        <v>521</v>
      </c>
      <c r="N8" s="90">
        <v>530905003</v>
      </c>
      <c r="O8" s="90" t="s">
        <v>521</v>
      </c>
      <c r="P8" s="90">
        <f>INT(P$6*0.95)</f>
        <v>1424</v>
      </c>
      <c r="Q8" s="90">
        <f>INT(Q$6*1.03)</f>
        <v>42</v>
      </c>
      <c r="R8" s="90">
        <f>R7</f>
        <v>0</v>
      </c>
      <c r="S8" s="90">
        <f>INT(S$6*1.05)</f>
        <v>53</v>
      </c>
      <c r="T8" s="90">
        <f>T7</f>
        <v>1</v>
      </c>
      <c r="U8" s="94">
        <f>U$6*1.021</f>
        <v>10.332519999999999</v>
      </c>
      <c r="V8" s="94">
        <v>1.784</v>
      </c>
      <c r="W8" s="94">
        <f>W7</f>
        <v>3.9760000000000004E-2</v>
      </c>
      <c r="X8" s="94">
        <f>X$6*1.021</f>
        <v>1.0342729999999998</v>
      </c>
      <c r="Y8" s="94">
        <f>INT(Y$6*0.95)</f>
        <v>288</v>
      </c>
      <c r="Z8" s="94">
        <f>Z$6*1.021</f>
        <v>2.1185749999999999</v>
      </c>
      <c r="AA8" s="94">
        <f>AA$6*1.021</f>
        <v>102.98827</v>
      </c>
      <c r="AB8" s="90">
        <f>AB7</f>
        <v>3</v>
      </c>
      <c r="AC8" s="90">
        <v>6.9</v>
      </c>
      <c r="AD8" s="90">
        <f>AD7</f>
        <v>0</v>
      </c>
    </row>
    <row r="9" spans="1:30" s="81" customFormat="1" ht="16.5" customHeight="1" x14ac:dyDescent="0.3">
      <c r="A9" s="90" t="b">
        <v>1</v>
      </c>
      <c r="B9" s="89" t="s">
        <v>526</v>
      </c>
      <c r="C9" s="90">
        <f t="shared" si="0"/>
        <v>100701004</v>
      </c>
      <c r="D9" s="95">
        <f t="shared" si="0"/>
        <v>54004</v>
      </c>
      <c r="E9" s="95">
        <f>E6+1</f>
        <v>55002</v>
      </c>
      <c r="F9" s="93">
        <v>530905004</v>
      </c>
      <c r="G9" s="90">
        <v>155101004</v>
      </c>
      <c r="H9" s="89" t="s">
        <v>527</v>
      </c>
      <c r="I9" s="90" t="s">
        <v>24</v>
      </c>
      <c r="J9" s="90">
        <v>15</v>
      </c>
      <c r="K9" s="90">
        <v>10</v>
      </c>
      <c r="L9" s="90" t="s">
        <v>520</v>
      </c>
      <c r="M9" s="90" t="s">
        <v>521</v>
      </c>
      <c r="N9" s="90">
        <v>530905004</v>
      </c>
      <c r="O9" s="90" t="s">
        <v>521</v>
      </c>
      <c r="P9" s="90">
        <f>INT(P$6*1.03)</f>
        <v>1543</v>
      </c>
      <c r="Q9" s="90">
        <f>INT(Q$6*1.1)</f>
        <v>45</v>
      </c>
      <c r="R9" s="90">
        <f>R8</f>
        <v>0</v>
      </c>
      <c r="S9" s="90">
        <f>INT(S$6*0.9)</f>
        <v>45</v>
      </c>
      <c r="T9" s="90">
        <f>T8</f>
        <v>1</v>
      </c>
      <c r="U9" s="94">
        <f>U$6*0.989</f>
        <v>10.008679999999998</v>
      </c>
      <c r="V9" s="94">
        <v>1.8129999999999999</v>
      </c>
      <c r="W9" s="94">
        <f>W8</f>
        <v>3.9760000000000004E-2</v>
      </c>
      <c r="X9" s="94">
        <f>X$6*0.989</f>
        <v>1.001857</v>
      </c>
      <c r="Y9" s="94">
        <f>INT(Y$6*0.9)</f>
        <v>273</v>
      </c>
      <c r="Z9" s="94">
        <f>Z$6*0.989</f>
        <v>2.0521750000000001</v>
      </c>
      <c r="AA9" s="94">
        <f>AA$6*0.989</f>
        <v>99.760429999999999</v>
      </c>
      <c r="AB9" s="90">
        <f>AB8</f>
        <v>3</v>
      </c>
      <c r="AC9" s="90">
        <v>6.7</v>
      </c>
      <c r="AD9" s="90">
        <f>AD8</f>
        <v>0</v>
      </c>
    </row>
    <row r="10" spans="1:30" s="81" customFormat="1" ht="16.5" customHeight="1" x14ac:dyDescent="0.3">
      <c r="A10" s="90" t="b">
        <v>1</v>
      </c>
      <c r="B10" s="89" t="s">
        <v>528</v>
      </c>
      <c r="C10" s="90">
        <f t="shared" si="0"/>
        <v>100701005</v>
      </c>
      <c r="D10" s="95">
        <f t="shared" si="0"/>
        <v>54005</v>
      </c>
      <c r="E10" s="95">
        <f>E7+1</f>
        <v>55005</v>
      </c>
      <c r="F10" s="93">
        <v>530905005</v>
      </c>
      <c r="G10" s="90">
        <v>155101005</v>
      </c>
      <c r="H10" s="89" t="s">
        <v>529</v>
      </c>
      <c r="I10" s="90" t="s">
        <v>24</v>
      </c>
      <c r="J10" s="90">
        <v>15</v>
      </c>
      <c r="K10" s="90">
        <v>10</v>
      </c>
      <c r="L10" s="90" t="s">
        <v>520</v>
      </c>
      <c r="M10" s="90" t="s">
        <v>521</v>
      </c>
      <c r="N10" s="90">
        <v>530905005</v>
      </c>
      <c r="O10" s="90" t="s">
        <v>521</v>
      </c>
      <c r="P10" s="90">
        <f>INT(P$6*1.1)</f>
        <v>1648</v>
      </c>
      <c r="Q10" s="90">
        <f>INT(Q$6*0.95)</f>
        <v>38</v>
      </c>
      <c r="R10" s="90">
        <f>R9</f>
        <v>0</v>
      </c>
      <c r="S10" s="90">
        <f>INT(S$6*1.03)</f>
        <v>52</v>
      </c>
      <c r="T10" s="90">
        <f>T9</f>
        <v>1</v>
      </c>
      <c r="U10" s="94">
        <f>U$6*1.004</f>
        <v>10.16048</v>
      </c>
      <c r="V10" s="94">
        <v>1.792</v>
      </c>
      <c r="W10" s="94">
        <f>W9</f>
        <v>3.9760000000000004E-2</v>
      </c>
      <c r="X10" s="94">
        <f>X$6*1.004</f>
        <v>1.0170519999999998</v>
      </c>
      <c r="Y10" s="94">
        <f>INT(Y$6*1.1)</f>
        <v>334</v>
      </c>
      <c r="Z10" s="94">
        <f>Z$6*1.004</f>
        <v>2.0833000000000004</v>
      </c>
      <c r="AA10" s="94">
        <f>AA$6*1.004</f>
        <v>101.27348000000001</v>
      </c>
      <c r="AB10" s="90">
        <f>AB9</f>
        <v>3</v>
      </c>
      <c r="AC10" s="90">
        <v>6.8</v>
      </c>
      <c r="AD10" s="90">
        <f>AD9</f>
        <v>0</v>
      </c>
    </row>
    <row r="11" spans="1:30" s="81" customFormat="1" ht="16.5" customHeight="1" x14ac:dyDescent="0.3">
      <c r="A11" s="90" t="b">
        <v>1</v>
      </c>
      <c r="B11" s="89" t="s">
        <v>530</v>
      </c>
      <c r="C11" s="90">
        <f t="shared" si="0"/>
        <v>100701006</v>
      </c>
      <c r="D11" s="95">
        <f t="shared" si="0"/>
        <v>54006</v>
      </c>
      <c r="E11" s="95">
        <f>E8+1</f>
        <v>55008</v>
      </c>
      <c r="F11" s="93">
        <v>530905006</v>
      </c>
      <c r="G11" s="90">
        <v>155101006</v>
      </c>
      <c r="H11" s="89" t="s">
        <v>531</v>
      </c>
      <c r="I11" s="90" t="s">
        <v>24</v>
      </c>
      <c r="J11" s="90">
        <v>15</v>
      </c>
      <c r="K11" s="90">
        <v>10</v>
      </c>
      <c r="L11" s="90" t="s">
        <v>520</v>
      </c>
      <c r="M11" s="90" t="s">
        <v>521</v>
      </c>
      <c r="N11" s="90">
        <v>530905006</v>
      </c>
      <c r="O11" s="90" t="s">
        <v>521</v>
      </c>
      <c r="P11" s="90">
        <f>INT(P$6*1.05)</f>
        <v>1573</v>
      </c>
      <c r="Q11" s="90">
        <f>INT(Q$6*1.05)</f>
        <v>43</v>
      </c>
      <c r="R11" s="90">
        <f>R10</f>
        <v>0</v>
      </c>
      <c r="S11" s="90">
        <f>INT(S$6*1.1)</f>
        <v>56</v>
      </c>
      <c r="T11" s="90">
        <f>T10</f>
        <v>1</v>
      </c>
      <c r="U11" s="94">
        <f>U$6*0.99</f>
        <v>10.018799999999999</v>
      </c>
      <c r="V11" s="94">
        <v>1.7949999999999999</v>
      </c>
      <c r="W11" s="94">
        <f>W10</f>
        <v>3.9760000000000004E-2</v>
      </c>
      <c r="X11" s="94">
        <f>X$6*0.99</f>
        <v>1.0028699999999999</v>
      </c>
      <c r="Y11" s="94">
        <f>INT(Y$6*1.03)</f>
        <v>313</v>
      </c>
      <c r="Z11" s="94">
        <f>Z$6*0.99</f>
        <v>2.0542500000000001</v>
      </c>
      <c r="AA11" s="94">
        <f>AA$6*0.99</f>
        <v>99.8613</v>
      </c>
      <c r="AB11" s="90">
        <f>AB10</f>
        <v>3</v>
      </c>
      <c r="AC11" s="90">
        <v>6.8</v>
      </c>
      <c r="AD11" s="90">
        <f>AD10</f>
        <v>0</v>
      </c>
    </row>
    <row r="12" spans="1:30" s="81" customFormat="1" ht="16.5" customHeight="1" x14ac:dyDescent="0.3">
      <c r="A12" s="96" t="b">
        <v>1</v>
      </c>
      <c r="B12" s="97" t="s">
        <v>532</v>
      </c>
      <c r="C12" s="91">
        <f>C6+1000</f>
        <v>100702001</v>
      </c>
      <c r="D12" s="96">
        <f t="shared" si="0"/>
        <v>54007</v>
      </c>
      <c r="E12" s="96">
        <f>E24+1</f>
        <v>55010</v>
      </c>
      <c r="F12" s="93">
        <v>530905007</v>
      </c>
      <c r="G12" s="91" t="s">
        <v>533</v>
      </c>
      <c r="H12" s="97" t="s">
        <v>534</v>
      </c>
      <c r="I12" s="96" t="s">
        <v>535</v>
      </c>
      <c r="J12" s="96">
        <v>15</v>
      </c>
      <c r="K12" s="96">
        <v>30</v>
      </c>
      <c r="L12" s="96" t="s">
        <v>536</v>
      </c>
      <c r="M12" s="96" t="s">
        <v>521</v>
      </c>
      <c r="N12" s="96">
        <v>530905007</v>
      </c>
      <c r="O12" s="96" t="s">
        <v>521</v>
      </c>
      <c r="P12" s="96">
        <v>2649</v>
      </c>
      <c r="Q12" s="96">
        <v>62</v>
      </c>
      <c r="R12" s="96">
        <v>0</v>
      </c>
      <c r="S12" s="96">
        <v>131</v>
      </c>
      <c r="T12" s="96">
        <v>1</v>
      </c>
      <c r="U12" s="98">
        <v>11.85</v>
      </c>
      <c r="V12" s="98">
        <v>1.8340000000000001</v>
      </c>
      <c r="W12" s="98">
        <v>6.6400000000000015E-2</v>
      </c>
      <c r="X12" s="98">
        <v>2.0790000000000002</v>
      </c>
      <c r="Y12" s="98">
        <v>549</v>
      </c>
      <c r="Z12" s="98">
        <v>2.4790000000000001</v>
      </c>
      <c r="AA12" s="98">
        <v>101.5</v>
      </c>
      <c r="AB12" s="96">
        <v>5</v>
      </c>
      <c r="AC12" s="96">
        <v>6.4</v>
      </c>
      <c r="AD12" s="96">
        <v>0</v>
      </c>
    </row>
    <row r="13" spans="1:30" s="81" customFormat="1" ht="16.5" customHeight="1" x14ac:dyDescent="0.3">
      <c r="A13" s="96" t="b">
        <v>1</v>
      </c>
      <c r="B13" s="97" t="s">
        <v>537</v>
      </c>
      <c r="C13" s="96">
        <f>C12+1</f>
        <v>100702002</v>
      </c>
      <c r="D13" s="96">
        <f t="shared" si="0"/>
        <v>54008</v>
      </c>
      <c r="E13" s="96">
        <f>E12+1</f>
        <v>55011</v>
      </c>
      <c r="F13" s="93">
        <v>530905008</v>
      </c>
      <c r="G13" s="96" t="s">
        <v>538</v>
      </c>
      <c r="H13" s="97" t="s">
        <v>539</v>
      </c>
      <c r="I13" s="96" t="s">
        <v>535</v>
      </c>
      <c r="J13" s="96">
        <v>15</v>
      </c>
      <c r="K13" s="96">
        <v>30</v>
      </c>
      <c r="L13" s="96" t="s">
        <v>536</v>
      </c>
      <c r="M13" s="96" t="s">
        <v>521</v>
      </c>
      <c r="N13" s="96">
        <v>530905008</v>
      </c>
      <c r="O13" s="96" t="s">
        <v>521</v>
      </c>
      <c r="P13" s="96">
        <f>INT(P$12*1.1)</f>
        <v>2913</v>
      </c>
      <c r="Q13" s="96">
        <f>INT(Q$12*1.1)</f>
        <v>68</v>
      </c>
      <c r="R13" s="96">
        <f>R12</f>
        <v>0</v>
      </c>
      <c r="S13" s="96">
        <f>INT(S$12*0.97)</f>
        <v>127</v>
      </c>
      <c r="T13" s="96">
        <f>T12</f>
        <v>1</v>
      </c>
      <c r="U13" s="98">
        <f>U$12*0.95</f>
        <v>11.257499999999999</v>
      </c>
      <c r="V13" s="98">
        <v>1.8420000000000001</v>
      </c>
      <c r="W13" s="98">
        <f>W12</f>
        <v>6.6400000000000015E-2</v>
      </c>
      <c r="X13" s="98">
        <f>X$12*0.95</f>
        <v>1.97505</v>
      </c>
      <c r="Y13" s="98">
        <f>INT(Y$12*1.1)</f>
        <v>603</v>
      </c>
      <c r="Z13" s="98">
        <f>Z$12*0.95</f>
        <v>2.3550499999999999</v>
      </c>
      <c r="AA13" s="98">
        <f>AA$12*0.95</f>
        <v>96.424999999999997</v>
      </c>
      <c r="AB13" s="96">
        <f>AB12</f>
        <v>5</v>
      </c>
      <c r="AC13" s="96">
        <v>6.6</v>
      </c>
      <c r="AD13" s="96">
        <f>AD12</f>
        <v>0</v>
      </c>
    </row>
    <row r="14" spans="1:30" s="81" customFormat="1" ht="16.5" customHeight="1" x14ac:dyDescent="0.3">
      <c r="A14" s="96" t="b">
        <v>1</v>
      </c>
      <c r="B14" s="97" t="s">
        <v>540</v>
      </c>
      <c r="C14" s="96">
        <f>C13+1</f>
        <v>100702003</v>
      </c>
      <c r="D14" s="96">
        <f t="shared" si="0"/>
        <v>54009</v>
      </c>
      <c r="E14" s="96">
        <f>E25+1</f>
        <v>55013</v>
      </c>
      <c r="F14" s="93">
        <v>530905009</v>
      </c>
      <c r="G14" s="96" t="s">
        <v>541</v>
      </c>
      <c r="H14" s="97" t="s">
        <v>542</v>
      </c>
      <c r="I14" s="96" t="s">
        <v>535</v>
      </c>
      <c r="J14" s="96">
        <v>15</v>
      </c>
      <c r="K14" s="96">
        <v>30</v>
      </c>
      <c r="L14" s="96" t="s">
        <v>536</v>
      </c>
      <c r="M14" s="96" t="s">
        <v>521</v>
      </c>
      <c r="N14" s="96">
        <v>530905009</v>
      </c>
      <c r="O14" s="96" t="s">
        <v>521</v>
      </c>
      <c r="P14" s="96">
        <f>INT(P$12*1.17)</f>
        <v>3099</v>
      </c>
      <c r="Q14" s="96">
        <f>INT(Q$12*1.01)</f>
        <v>62</v>
      </c>
      <c r="R14" s="96">
        <f>R13</f>
        <v>0</v>
      </c>
      <c r="S14" s="96">
        <f>INT(S$12*1.17)</f>
        <v>153</v>
      </c>
      <c r="T14" s="96">
        <f>T13</f>
        <v>1</v>
      </c>
      <c r="U14" s="98">
        <f>U$12*0.99</f>
        <v>11.731499999999999</v>
      </c>
      <c r="V14" s="98">
        <v>1.825</v>
      </c>
      <c r="W14" s="98">
        <f>W13</f>
        <v>6.6400000000000015E-2</v>
      </c>
      <c r="X14" s="98">
        <f>X$12*0.99</f>
        <v>2.0582100000000003</v>
      </c>
      <c r="Y14" s="98">
        <f>INT(Y$12*1.01)</f>
        <v>554</v>
      </c>
      <c r="Z14" s="98">
        <f>Z$12*0.99</f>
        <v>2.4542100000000002</v>
      </c>
      <c r="AA14" s="98">
        <f>AA$12*0.99</f>
        <v>100.485</v>
      </c>
      <c r="AB14" s="96">
        <f>AB13</f>
        <v>5</v>
      </c>
      <c r="AC14" s="96">
        <v>6.2</v>
      </c>
      <c r="AD14" s="96">
        <f>AD13</f>
        <v>0</v>
      </c>
    </row>
    <row r="15" spans="1:30" s="81" customFormat="1" ht="16.5" customHeight="1" x14ac:dyDescent="0.3">
      <c r="A15" s="96" t="b">
        <v>1</v>
      </c>
      <c r="B15" s="97" t="s">
        <v>543</v>
      </c>
      <c r="C15" s="96">
        <f>C14+1</f>
        <v>100702004</v>
      </c>
      <c r="D15" s="96">
        <f t="shared" si="0"/>
        <v>54010</v>
      </c>
      <c r="E15" s="96">
        <f>E14+1</f>
        <v>55014</v>
      </c>
      <c r="F15" s="93">
        <v>530905010</v>
      </c>
      <c r="G15" s="96" t="s">
        <v>544</v>
      </c>
      <c r="H15" s="97" t="s">
        <v>545</v>
      </c>
      <c r="I15" s="96" t="s">
        <v>535</v>
      </c>
      <c r="J15" s="96">
        <v>15</v>
      </c>
      <c r="K15" s="96">
        <v>30</v>
      </c>
      <c r="L15" s="96" t="s">
        <v>536</v>
      </c>
      <c r="M15" s="96" t="s">
        <v>521</v>
      </c>
      <c r="N15" s="96">
        <v>530905010</v>
      </c>
      <c r="O15" s="96" t="s">
        <v>521</v>
      </c>
      <c r="P15" s="96">
        <f>INT(P$12*0.92)</f>
        <v>2437</v>
      </c>
      <c r="Q15" s="96">
        <f>INT(Q$12*0.92)</f>
        <v>57</v>
      </c>
      <c r="R15" s="96">
        <f>R14</f>
        <v>0</v>
      </c>
      <c r="S15" s="96">
        <f>INT(S$12*0.92)</f>
        <v>120</v>
      </c>
      <c r="T15" s="96">
        <f>T14</f>
        <v>1</v>
      </c>
      <c r="U15" s="98">
        <f>U$12*0.989</f>
        <v>11.71965</v>
      </c>
      <c r="V15" s="98">
        <v>1.837</v>
      </c>
      <c r="W15" s="98">
        <f>W14</f>
        <v>6.6400000000000015E-2</v>
      </c>
      <c r="X15" s="98">
        <f>X$12*0.989</f>
        <v>2.0561310000000002</v>
      </c>
      <c r="Y15" s="98">
        <f>INT(Y$12*0.92)</f>
        <v>505</v>
      </c>
      <c r="Z15" s="98">
        <f>Z$12*0.989</f>
        <v>2.4517310000000001</v>
      </c>
      <c r="AA15" s="98">
        <f>AA$12*0.989</f>
        <v>100.3835</v>
      </c>
      <c r="AB15" s="96">
        <f>AB14</f>
        <v>5</v>
      </c>
      <c r="AC15" s="96">
        <v>7</v>
      </c>
      <c r="AD15" s="96">
        <f>AD14</f>
        <v>0</v>
      </c>
    </row>
    <row r="16" spans="1:30" s="81" customFormat="1" ht="16.5" customHeight="1" x14ac:dyDescent="0.3">
      <c r="A16" s="96" t="b">
        <v>1</v>
      </c>
      <c r="B16" s="97" t="s">
        <v>546</v>
      </c>
      <c r="C16" s="96">
        <f>C15+1</f>
        <v>100702005</v>
      </c>
      <c r="D16" s="96">
        <f t="shared" si="0"/>
        <v>54011</v>
      </c>
      <c r="E16" s="96">
        <f>E26+1</f>
        <v>55016</v>
      </c>
      <c r="F16" s="93">
        <v>530905011</v>
      </c>
      <c r="G16" s="96" t="s">
        <v>547</v>
      </c>
      <c r="H16" s="97" t="s">
        <v>548</v>
      </c>
      <c r="I16" s="96" t="s">
        <v>535</v>
      </c>
      <c r="J16" s="96">
        <v>15</v>
      </c>
      <c r="K16" s="96">
        <v>30</v>
      </c>
      <c r="L16" s="96" t="s">
        <v>536</v>
      </c>
      <c r="M16" s="96" t="s">
        <v>521</v>
      </c>
      <c r="N16" s="96">
        <v>530905011</v>
      </c>
      <c r="O16" s="96" t="s">
        <v>521</v>
      </c>
      <c r="P16" s="96">
        <f>INT(P$12*0.97)</f>
        <v>2569</v>
      </c>
      <c r="Q16" s="96">
        <f>INT(Q$12*0.97)</f>
        <v>60</v>
      </c>
      <c r="R16" s="96">
        <f>R15</f>
        <v>0</v>
      </c>
      <c r="S16" s="96">
        <f>INT(S$12*1.1)</f>
        <v>144</v>
      </c>
      <c r="T16" s="96">
        <f>T15</f>
        <v>1</v>
      </c>
      <c r="U16" s="98">
        <f>U$12*1.004</f>
        <v>11.897399999999999</v>
      </c>
      <c r="V16" s="98">
        <v>1.8260000000000001</v>
      </c>
      <c r="W16" s="98">
        <f>W15</f>
        <v>6.6400000000000015E-2</v>
      </c>
      <c r="X16" s="98">
        <f>X$12*1.004</f>
        <v>2.0873160000000004</v>
      </c>
      <c r="Y16" s="98">
        <f>INT(Y$12*0.97)</f>
        <v>532</v>
      </c>
      <c r="Z16" s="98">
        <f>Z$12*1.004</f>
        <v>2.4889160000000001</v>
      </c>
      <c r="AA16" s="98">
        <f>AA$12*1.004</f>
        <v>101.90600000000001</v>
      </c>
      <c r="AB16" s="96">
        <f>AB15</f>
        <v>5</v>
      </c>
      <c r="AC16" s="96">
        <v>6.8</v>
      </c>
      <c r="AD16" s="96">
        <f>AD15</f>
        <v>0</v>
      </c>
    </row>
    <row r="17" spans="1:30" s="81" customFormat="1" ht="16.5" customHeight="1" x14ac:dyDescent="0.3">
      <c r="A17" s="96" t="b">
        <v>1</v>
      </c>
      <c r="B17" s="97" t="s">
        <v>549</v>
      </c>
      <c r="C17" s="96">
        <f>C16+1</f>
        <v>100702006</v>
      </c>
      <c r="D17" s="96">
        <f t="shared" si="0"/>
        <v>54012</v>
      </c>
      <c r="E17" s="96">
        <f>E16+1</f>
        <v>55017</v>
      </c>
      <c r="F17" s="93">
        <v>530905012</v>
      </c>
      <c r="G17" s="96" t="s">
        <v>550</v>
      </c>
      <c r="H17" s="97" t="s">
        <v>551</v>
      </c>
      <c r="I17" s="96" t="s">
        <v>535</v>
      </c>
      <c r="J17" s="96">
        <v>15</v>
      </c>
      <c r="K17" s="96">
        <v>30</v>
      </c>
      <c r="L17" s="96" t="s">
        <v>536</v>
      </c>
      <c r="M17" s="96" t="s">
        <v>521</v>
      </c>
      <c r="N17" s="96">
        <v>530905012</v>
      </c>
      <c r="O17" s="96" t="s">
        <v>521</v>
      </c>
      <c r="P17" s="96">
        <f>INT(P$12*1.01)</f>
        <v>2675</v>
      </c>
      <c r="Q17" s="96">
        <f>INT(Q$12*1.17)</f>
        <v>72</v>
      </c>
      <c r="R17" s="96">
        <f>R16</f>
        <v>0</v>
      </c>
      <c r="S17" s="96">
        <f>INT(S$12*1.01)</f>
        <v>132</v>
      </c>
      <c r="T17" s="96">
        <f>T16</f>
        <v>1</v>
      </c>
      <c r="U17" s="98">
        <f>U$12*0.967</f>
        <v>11.45895</v>
      </c>
      <c r="V17" s="98">
        <v>1.829</v>
      </c>
      <c r="W17" s="98">
        <f>W16</f>
        <v>6.6400000000000015E-2</v>
      </c>
      <c r="X17" s="98">
        <f>X$12*0.967</f>
        <v>2.0103930000000001</v>
      </c>
      <c r="Y17" s="98">
        <f>INT(Y$12*1.17)</f>
        <v>642</v>
      </c>
      <c r="Z17" s="98">
        <f>Z$12*0.967</f>
        <v>2.3971930000000001</v>
      </c>
      <c r="AA17" s="98">
        <f>AA$12*0.967</f>
        <v>98.150499999999994</v>
      </c>
      <c r="AB17" s="96">
        <f>AB16</f>
        <v>5</v>
      </c>
      <c r="AC17" s="96">
        <v>7</v>
      </c>
      <c r="AD17" s="96">
        <f>AD16</f>
        <v>0</v>
      </c>
    </row>
    <row r="18" spans="1:30" s="81" customFormat="1" ht="16.5" customHeight="1" x14ac:dyDescent="0.3">
      <c r="A18" s="90" t="b">
        <v>1</v>
      </c>
      <c r="B18" s="89" t="s">
        <v>552</v>
      </c>
      <c r="C18" s="91">
        <f>C12+1000</f>
        <v>100703001</v>
      </c>
      <c r="D18" s="90">
        <f t="shared" si="0"/>
        <v>54013</v>
      </c>
      <c r="E18" s="90">
        <f>E27+1</f>
        <v>55019</v>
      </c>
      <c r="F18" s="93">
        <v>530905013</v>
      </c>
      <c r="G18" s="91" t="s">
        <v>553</v>
      </c>
      <c r="H18" s="99" t="s">
        <v>554</v>
      </c>
      <c r="I18" s="100" t="s">
        <v>520</v>
      </c>
      <c r="J18" s="100" t="s">
        <v>348</v>
      </c>
      <c r="K18" s="100">
        <v>80</v>
      </c>
      <c r="L18" s="100" t="s">
        <v>555</v>
      </c>
      <c r="M18" s="90" t="s">
        <v>521</v>
      </c>
      <c r="N18" s="90">
        <v>530905013</v>
      </c>
      <c r="O18" s="90" t="s">
        <v>521</v>
      </c>
      <c r="P18" s="100" t="s">
        <v>556</v>
      </c>
      <c r="Q18" s="100" t="s">
        <v>557</v>
      </c>
      <c r="R18" s="100">
        <v>0</v>
      </c>
      <c r="S18" s="100" t="s">
        <v>558</v>
      </c>
      <c r="T18" s="100">
        <v>1</v>
      </c>
      <c r="U18" s="94" t="s">
        <v>559</v>
      </c>
      <c r="V18" s="94" t="s">
        <v>387</v>
      </c>
      <c r="W18" s="94">
        <v>9.3040000000000053E-2</v>
      </c>
      <c r="X18" s="94">
        <v>3.0139999999999998</v>
      </c>
      <c r="Y18" s="94" t="s">
        <v>560</v>
      </c>
      <c r="Z18" s="94" t="s">
        <v>561</v>
      </c>
      <c r="AA18" s="94">
        <v>102.13</v>
      </c>
      <c r="AB18" s="100" t="s">
        <v>562</v>
      </c>
      <c r="AC18" s="100" t="s">
        <v>563</v>
      </c>
      <c r="AD18" s="100">
        <v>0</v>
      </c>
    </row>
    <row r="19" spans="1:30" s="81" customFormat="1" ht="16.5" customHeight="1" x14ac:dyDescent="0.3">
      <c r="A19" s="90" t="b">
        <v>1</v>
      </c>
      <c r="B19" s="89" t="s">
        <v>564</v>
      </c>
      <c r="C19" s="90">
        <f t="shared" ref="C19:D29" si="1">C18+1</f>
        <v>100703002</v>
      </c>
      <c r="D19" s="90">
        <f t="shared" si="0"/>
        <v>54014</v>
      </c>
      <c r="E19" s="90">
        <f>E18+1</f>
        <v>55020</v>
      </c>
      <c r="F19" s="93">
        <v>530905014</v>
      </c>
      <c r="G19" s="90" t="s">
        <v>565</v>
      </c>
      <c r="H19" s="99" t="s">
        <v>566</v>
      </c>
      <c r="I19" s="100" t="s">
        <v>520</v>
      </c>
      <c r="J19" s="100" t="s">
        <v>348</v>
      </c>
      <c r="K19" s="100">
        <v>80</v>
      </c>
      <c r="L19" s="100" t="s">
        <v>555</v>
      </c>
      <c r="M19" s="90" t="s">
        <v>521</v>
      </c>
      <c r="N19" s="90">
        <v>530905014</v>
      </c>
      <c r="O19" s="90" t="s">
        <v>521</v>
      </c>
      <c r="P19" s="90">
        <f>INT(P$18*1.03)</f>
        <v>4043</v>
      </c>
      <c r="Q19" s="90">
        <f>INT(Q$18*1.03)</f>
        <v>81</v>
      </c>
      <c r="R19" s="90">
        <f>R18</f>
        <v>0</v>
      </c>
      <c r="S19" s="90">
        <f>INT(S$18*1.08)</f>
        <v>225</v>
      </c>
      <c r="T19" s="90">
        <v>2</v>
      </c>
      <c r="U19" s="94">
        <f>U$18*0.95</f>
        <v>13.831999999999999</v>
      </c>
      <c r="V19" s="94" t="str">
        <f t="shared" ref="V19:W21" si="2">V18</f>
        <v>1.9</v>
      </c>
      <c r="W19" s="94">
        <f t="shared" si="2"/>
        <v>9.3040000000000053E-2</v>
      </c>
      <c r="X19" s="94">
        <f>X$18*0.95</f>
        <v>2.8632999999999997</v>
      </c>
      <c r="Y19" s="94">
        <f>INT(Y$18*1.03)</f>
        <v>836</v>
      </c>
      <c r="Z19" s="94">
        <f>Z$18*0.95</f>
        <v>3.0276499999999995</v>
      </c>
      <c r="AA19" s="94">
        <f>AA$18*0.95</f>
        <v>97.023499999999984</v>
      </c>
      <c r="AB19" s="90" t="str">
        <f>AB18</f>
        <v>7.5</v>
      </c>
      <c r="AC19" s="90">
        <v>6.5</v>
      </c>
      <c r="AD19" s="90">
        <f>AD18</f>
        <v>0</v>
      </c>
    </row>
    <row r="20" spans="1:30" s="81" customFormat="1" ht="16.5" customHeight="1" x14ac:dyDescent="0.3">
      <c r="A20" s="90" t="b">
        <v>1</v>
      </c>
      <c r="B20" s="89" t="s">
        <v>567</v>
      </c>
      <c r="C20" s="90">
        <f t="shared" si="1"/>
        <v>100703003</v>
      </c>
      <c r="D20" s="90">
        <f t="shared" si="0"/>
        <v>54015</v>
      </c>
      <c r="E20" s="90">
        <f>E28+1</f>
        <v>55022</v>
      </c>
      <c r="F20" s="93">
        <v>530905015</v>
      </c>
      <c r="G20" s="90" t="s">
        <v>568</v>
      </c>
      <c r="H20" s="99" t="s">
        <v>569</v>
      </c>
      <c r="I20" s="100" t="s">
        <v>520</v>
      </c>
      <c r="J20" s="100" t="s">
        <v>348</v>
      </c>
      <c r="K20" s="100">
        <v>80</v>
      </c>
      <c r="L20" s="100" t="s">
        <v>555</v>
      </c>
      <c r="M20" s="90" t="s">
        <v>521</v>
      </c>
      <c r="N20" s="90">
        <v>530905015</v>
      </c>
      <c r="O20" s="90" t="s">
        <v>521</v>
      </c>
      <c r="P20" s="90">
        <f>INT(P$18*0.92)</f>
        <v>3611</v>
      </c>
      <c r="Q20" s="90">
        <f>INT(Q$18*1.08)</f>
        <v>85</v>
      </c>
      <c r="R20" s="90">
        <f>R19</f>
        <v>0</v>
      </c>
      <c r="S20" s="90">
        <f>INT(S$18*0.92)</f>
        <v>192</v>
      </c>
      <c r="T20" s="90">
        <v>1</v>
      </c>
      <c r="U20" s="94">
        <f>U$18*1.004</f>
        <v>14.61824</v>
      </c>
      <c r="V20" s="94" t="str">
        <f t="shared" si="2"/>
        <v>1.9</v>
      </c>
      <c r="W20" s="94">
        <f t="shared" si="2"/>
        <v>9.3040000000000053E-2</v>
      </c>
      <c r="X20" s="94">
        <f>X$18*1.004</f>
        <v>3.0260559999999996</v>
      </c>
      <c r="Y20" s="94">
        <f>INT(Y$18*0.92)</f>
        <v>747</v>
      </c>
      <c r="Z20" s="94">
        <f>Z$18*1.004</f>
        <v>3.199748</v>
      </c>
      <c r="AA20" s="94">
        <f>AA$18*1.004</f>
        <v>102.53851999999999</v>
      </c>
      <c r="AB20" s="90" t="str">
        <f>AB19</f>
        <v>7.5</v>
      </c>
      <c r="AC20" s="90">
        <f>AC19</f>
        <v>6.5</v>
      </c>
      <c r="AD20" s="90">
        <f>AD19</f>
        <v>0</v>
      </c>
    </row>
    <row r="21" spans="1:30" s="81" customFormat="1" ht="16.5" customHeight="1" x14ac:dyDescent="0.3">
      <c r="A21" s="90" t="b">
        <v>1</v>
      </c>
      <c r="B21" s="89" t="s">
        <v>570</v>
      </c>
      <c r="C21" s="90">
        <f t="shared" si="1"/>
        <v>100703004</v>
      </c>
      <c r="D21" s="90">
        <f t="shared" si="0"/>
        <v>54016</v>
      </c>
      <c r="E21" s="90">
        <f>E20+1</f>
        <v>55023</v>
      </c>
      <c r="F21" s="93">
        <v>530905016</v>
      </c>
      <c r="G21" s="90" t="s">
        <v>571</v>
      </c>
      <c r="H21" s="99" t="s">
        <v>572</v>
      </c>
      <c r="I21" s="100" t="s">
        <v>520</v>
      </c>
      <c r="J21" s="100" t="s">
        <v>348</v>
      </c>
      <c r="K21" s="100">
        <v>80</v>
      </c>
      <c r="L21" s="100" t="s">
        <v>555</v>
      </c>
      <c r="M21" s="90" t="s">
        <v>521</v>
      </c>
      <c r="N21" s="90">
        <v>530905016</v>
      </c>
      <c r="O21" s="90" t="s">
        <v>521</v>
      </c>
      <c r="P21" s="90">
        <f>INT(P$18*1.08)</f>
        <v>4240</v>
      </c>
      <c r="Q21" s="90">
        <f>INT(Q$18*0.92)</f>
        <v>72</v>
      </c>
      <c r="R21" s="90">
        <f>R20</f>
        <v>0</v>
      </c>
      <c r="S21" s="90">
        <f>INT(S$18*1.03)</f>
        <v>215</v>
      </c>
      <c r="T21" s="90">
        <v>1</v>
      </c>
      <c r="U21" s="94">
        <f>U$18*0.989</f>
        <v>14.399840000000001</v>
      </c>
      <c r="V21" s="94" t="str">
        <f t="shared" si="2"/>
        <v>1.9</v>
      </c>
      <c r="W21" s="94">
        <f t="shared" si="2"/>
        <v>9.3040000000000053E-2</v>
      </c>
      <c r="X21" s="94">
        <f>X$18*0.989</f>
        <v>2.9808459999999997</v>
      </c>
      <c r="Y21" s="94">
        <f>INT(Y$18*1.08)</f>
        <v>876</v>
      </c>
      <c r="Z21" s="94">
        <f>Z$18*0.989</f>
        <v>3.1519429999999997</v>
      </c>
      <c r="AA21" s="94">
        <f>AA$18*0.989</f>
        <v>101.00657</v>
      </c>
      <c r="AB21" s="90" t="str">
        <f>AB20</f>
        <v>7.5</v>
      </c>
      <c r="AC21" s="90">
        <v>6.7</v>
      </c>
      <c r="AD21" s="90">
        <f>AD20</f>
        <v>0</v>
      </c>
    </row>
    <row r="22" spans="1:30" s="81" customFormat="1" ht="16.5" customHeight="1" x14ac:dyDescent="0.3">
      <c r="A22" s="101" t="b">
        <v>0</v>
      </c>
      <c r="B22" s="102" t="s">
        <v>573</v>
      </c>
      <c r="C22" s="101">
        <f t="shared" si="1"/>
        <v>100703005</v>
      </c>
      <c r="D22" s="101">
        <f t="shared" si="0"/>
        <v>54017</v>
      </c>
      <c r="E22" s="101">
        <f>E9+1</f>
        <v>55003</v>
      </c>
      <c r="F22" s="93">
        <v>530905016</v>
      </c>
      <c r="G22" s="101" t="s">
        <v>574</v>
      </c>
      <c r="H22" s="103" t="s">
        <v>521</v>
      </c>
      <c r="I22" s="104" t="s">
        <v>520</v>
      </c>
      <c r="J22" s="104" t="s">
        <v>348</v>
      </c>
      <c r="K22" s="104">
        <v>80</v>
      </c>
      <c r="L22" s="104" t="s">
        <v>555</v>
      </c>
      <c r="M22" s="104" t="s">
        <v>521</v>
      </c>
      <c r="N22" s="104" t="s">
        <v>521</v>
      </c>
      <c r="O22" s="104" t="s">
        <v>521</v>
      </c>
      <c r="P22" s="104" t="s">
        <v>575</v>
      </c>
      <c r="Q22" s="104" t="s">
        <v>576</v>
      </c>
      <c r="R22" s="104">
        <v>0</v>
      </c>
      <c r="S22" s="104" t="s">
        <v>577</v>
      </c>
      <c r="T22" s="104">
        <v>1</v>
      </c>
      <c r="U22" s="105" t="s">
        <v>578</v>
      </c>
      <c r="V22" s="105" t="s">
        <v>579</v>
      </c>
      <c r="W22" s="105">
        <v>4.5680000000000005E-2</v>
      </c>
      <c r="X22" s="105">
        <v>3.9820000000000002</v>
      </c>
      <c r="Y22" s="105" t="s">
        <v>580</v>
      </c>
      <c r="Z22" s="105" t="s">
        <v>581</v>
      </c>
      <c r="AA22" s="105">
        <v>101.01</v>
      </c>
      <c r="AB22" s="104" t="s">
        <v>582</v>
      </c>
      <c r="AC22" s="104" t="s">
        <v>583</v>
      </c>
      <c r="AD22" s="104">
        <v>0</v>
      </c>
    </row>
    <row r="23" spans="1:30" s="81" customFormat="1" ht="16.5" customHeight="1" x14ac:dyDescent="0.3">
      <c r="A23" s="101" t="b">
        <v>0</v>
      </c>
      <c r="B23" s="102" t="s">
        <v>584</v>
      </c>
      <c r="C23" s="101">
        <f t="shared" si="1"/>
        <v>100703006</v>
      </c>
      <c r="D23" s="101">
        <f t="shared" si="1"/>
        <v>54018</v>
      </c>
      <c r="E23" s="101">
        <f>E10+1</f>
        <v>55006</v>
      </c>
      <c r="F23" s="93">
        <v>530905016</v>
      </c>
      <c r="G23" s="101" t="s">
        <v>585</v>
      </c>
      <c r="H23" s="103" t="s">
        <v>521</v>
      </c>
      <c r="I23" s="104" t="s">
        <v>520</v>
      </c>
      <c r="J23" s="104" t="s">
        <v>348</v>
      </c>
      <c r="K23" s="104">
        <v>80</v>
      </c>
      <c r="L23" s="104" t="s">
        <v>555</v>
      </c>
      <c r="M23" s="104" t="s">
        <v>521</v>
      </c>
      <c r="N23" s="104" t="s">
        <v>521</v>
      </c>
      <c r="O23" s="104" t="s">
        <v>521</v>
      </c>
      <c r="P23" s="104">
        <f>INT(P$22*1.03)</f>
        <v>5291</v>
      </c>
      <c r="Q23" s="104">
        <f>INT(Q$22*1.19)</f>
        <v>117</v>
      </c>
      <c r="R23" s="104">
        <f t="shared" ref="R23:R29" si="3">R22</f>
        <v>0</v>
      </c>
      <c r="S23" s="104">
        <f>INT(S$22*1.19)</f>
        <v>297</v>
      </c>
      <c r="T23" s="104">
        <f t="shared" ref="T23:T29" si="4">T22</f>
        <v>1</v>
      </c>
      <c r="U23" s="105">
        <f>U$22*0.959</f>
        <v>14.950809999999999</v>
      </c>
      <c r="V23" s="105" t="str">
        <f t="shared" ref="V23:W29" si="5">V22</f>
        <v>1.95</v>
      </c>
      <c r="W23" s="105">
        <f t="shared" si="5"/>
        <v>4.5680000000000005E-2</v>
      </c>
      <c r="X23" s="105">
        <f>X$22*0.959</f>
        <v>3.8187380000000002</v>
      </c>
      <c r="Y23" s="105">
        <f>INT(Y$22*1.07)</f>
        <v>1137</v>
      </c>
      <c r="Z23" s="105">
        <f>Z$22*0.959</f>
        <v>3.9376539999999998</v>
      </c>
      <c r="AA23" s="105">
        <f>AA$22*0.959</f>
        <v>96.868589999999998</v>
      </c>
      <c r="AB23" s="104" t="str">
        <f t="shared" ref="AB23:AD29" si="6">AB22</f>
        <v>11</v>
      </c>
      <c r="AC23" s="104" t="str">
        <f t="shared" si="6"/>
        <v>7</v>
      </c>
      <c r="AD23" s="104">
        <f t="shared" si="6"/>
        <v>0</v>
      </c>
    </row>
    <row r="24" spans="1:30" s="81" customFormat="1" ht="16.5" customHeight="1" x14ac:dyDescent="0.3">
      <c r="A24" s="101" t="b">
        <v>0</v>
      </c>
      <c r="B24" s="102" t="s">
        <v>586</v>
      </c>
      <c r="C24" s="101">
        <f t="shared" si="1"/>
        <v>100703007</v>
      </c>
      <c r="D24" s="101">
        <f t="shared" si="1"/>
        <v>54019</v>
      </c>
      <c r="E24" s="101">
        <f>E11+1</f>
        <v>55009</v>
      </c>
      <c r="F24" s="93">
        <v>530905016</v>
      </c>
      <c r="G24" s="101" t="s">
        <v>587</v>
      </c>
      <c r="H24" s="103" t="s">
        <v>521</v>
      </c>
      <c r="I24" s="104" t="s">
        <v>520</v>
      </c>
      <c r="J24" s="104" t="s">
        <v>348</v>
      </c>
      <c r="K24" s="104">
        <v>80</v>
      </c>
      <c r="L24" s="104" t="s">
        <v>555</v>
      </c>
      <c r="M24" s="104" t="s">
        <v>521</v>
      </c>
      <c r="N24" s="104" t="s">
        <v>521</v>
      </c>
      <c r="O24" s="104" t="s">
        <v>521</v>
      </c>
      <c r="P24" s="104">
        <f>INT(P$22*0.85)</f>
        <v>4366</v>
      </c>
      <c r="Q24" s="104">
        <f>INT(Q$22*0.96)</f>
        <v>95</v>
      </c>
      <c r="R24" s="104">
        <f t="shared" si="3"/>
        <v>0</v>
      </c>
      <c r="S24" s="104">
        <f>INT(S$22*0.96)</f>
        <v>240</v>
      </c>
      <c r="T24" s="104">
        <f t="shared" si="4"/>
        <v>1</v>
      </c>
      <c r="U24" s="105">
        <f>U$22*0.953</f>
        <v>14.85727</v>
      </c>
      <c r="V24" s="105" t="str">
        <f t="shared" si="5"/>
        <v>1.95</v>
      </c>
      <c r="W24" s="105">
        <f t="shared" si="5"/>
        <v>4.5680000000000005E-2</v>
      </c>
      <c r="X24" s="105">
        <f>X$22*0.953</f>
        <v>3.7948460000000002</v>
      </c>
      <c r="Y24" s="105">
        <f>INT(Y$22*0.93)</f>
        <v>988</v>
      </c>
      <c r="Z24" s="105">
        <f>Z$22*0.953</f>
        <v>3.9130179999999997</v>
      </c>
      <c r="AA24" s="105">
        <f>AA$22*0.953</f>
        <v>96.262529999999998</v>
      </c>
      <c r="AB24" s="104" t="str">
        <f t="shared" si="6"/>
        <v>11</v>
      </c>
      <c r="AC24" s="104" t="str">
        <f t="shared" si="6"/>
        <v>7</v>
      </c>
      <c r="AD24" s="104">
        <f t="shared" si="6"/>
        <v>0</v>
      </c>
    </row>
    <row r="25" spans="1:30" s="81" customFormat="1" ht="16.5" customHeight="1" x14ac:dyDescent="0.3">
      <c r="A25" s="101" t="b">
        <v>0</v>
      </c>
      <c r="B25" s="102" t="s">
        <v>588</v>
      </c>
      <c r="C25" s="101">
        <f t="shared" si="1"/>
        <v>100703008</v>
      </c>
      <c r="D25" s="101">
        <f t="shared" si="1"/>
        <v>54020</v>
      </c>
      <c r="E25" s="101">
        <f>E13+1</f>
        <v>55012</v>
      </c>
      <c r="F25" s="93">
        <v>530905016</v>
      </c>
      <c r="G25" s="101" t="s">
        <v>589</v>
      </c>
      <c r="H25" s="103" t="s">
        <v>521</v>
      </c>
      <c r="I25" s="104" t="s">
        <v>520</v>
      </c>
      <c r="J25" s="104" t="s">
        <v>348</v>
      </c>
      <c r="K25" s="104">
        <v>80</v>
      </c>
      <c r="L25" s="104" t="s">
        <v>555</v>
      </c>
      <c r="M25" s="104" t="s">
        <v>521</v>
      </c>
      <c r="N25" s="104" t="s">
        <v>521</v>
      </c>
      <c r="O25" s="104" t="s">
        <v>521</v>
      </c>
      <c r="P25" s="104">
        <f>INT(P$22*1.13)</f>
        <v>5804</v>
      </c>
      <c r="Q25" s="104">
        <f>INT(Q$22*1.13)</f>
        <v>111</v>
      </c>
      <c r="R25" s="104">
        <f t="shared" si="3"/>
        <v>0</v>
      </c>
      <c r="S25" s="104">
        <f>INT(S$22*1.13)</f>
        <v>282</v>
      </c>
      <c r="T25" s="104">
        <f t="shared" si="4"/>
        <v>1</v>
      </c>
      <c r="U25" s="105">
        <f>U$22*0.989</f>
        <v>15.418509999999999</v>
      </c>
      <c r="V25" s="105" t="str">
        <f t="shared" si="5"/>
        <v>1.95</v>
      </c>
      <c r="W25" s="105">
        <f t="shared" si="5"/>
        <v>4.5680000000000005E-2</v>
      </c>
      <c r="X25" s="105">
        <f>X$22*0.989</f>
        <v>3.9381980000000003</v>
      </c>
      <c r="Y25" s="105">
        <f>INT(Y$22*1.03)</f>
        <v>1094</v>
      </c>
      <c r="Z25" s="105">
        <f>Z$22*0.989</f>
        <v>4.0608339999999998</v>
      </c>
      <c r="AA25" s="105">
        <f>AA$22*0.989</f>
        <v>99.898890000000009</v>
      </c>
      <c r="AB25" s="104" t="str">
        <f t="shared" si="6"/>
        <v>11</v>
      </c>
      <c r="AC25" s="104" t="str">
        <f t="shared" si="6"/>
        <v>7</v>
      </c>
      <c r="AD25" s="104">
        <f t="shared" si="6"/>
        <v>0</v>
      </c>
    </row>
    <row r="26" spans="1:30" s="81" customFormat="1" ht="16.5" customHeight="1" x14ac:dyDescent="0.3">
      <c r="A26" s="101" t="b">
        <v>0</v>
      </c>
      <c r="B26" s="102" t="s">
        <v>590</v>
      </c>
      <c r="C26" s="101">
        <f t="shared" si="1"/>
        <v>100703009</v>
      </c>
      <c r="D26" s="101">
        <f t="shared" si="1"/>
        <v>54021</v>
      </c>
      <c r="E26" s="101">
        <f>E15+1</f>
        <v>55015</v>
      </c>
      <c r="F26" s="93">
        <v>530905016</v>
      </c>
      <c r="G26" s="101" t="s">
        <v>591</v>
      </c>
      <c r="H26" s="103" t="s">
        <v>521</v>
      </c>
      <c r="I26" s="104" t="s">
        <v>520</v>
      </c>
      <c r="J26" s="104" t="s">
        <v>348</v>
      </c>
      <c r="K26" s="104">
        <v>80</v>
      </c>
      <c r="L26" s="104" t="s">
        <v>555</v>
      </c>
      <c r="M26" s="104" t="s">
        <v>521</v>
      </c>
      <c r="N26" s="104" t="s">
        <v>521</v>
      </c>
      <c r="O26" s="104" t="s">
        <v>521</v>
      </c>
      <c r="P26" s="104">
        <f>INT(P$22*1.07)</f>
        <v>5496</v>
      </c>
      <c r="Q26" s="104">
        <f>INT(Q$22*1.07)</f>
        <v>105</v>
      </c>
      <c r="R26" s="104">
        <f t="shared" si="3"/>
        <v>0</v>
      </c>
      <c r="S26" s="104">
        <f>INT(S$22*1.07)</f>
        <v>267</v>
      </c>
      <c r="T26" s="104">
        <f t="shared" si="4"/>
        <v>1</v>
      </c>
      <c r="U26" s="105">
        <f>U$22*1.006</f>
        <v>15.683540000000001</v>
      </c>
      <c r="V26" s="105" t="str">
        <f t="shared" si="5"/>
        <v>1.95</v>
      </c>
      <c r="W26" s="105">
        <f t="shared" si="5"/>
        <v>4.5680000000000005E-2</v>
      </c>
      <c r="X26" s="105">
        <f>X$22*1.006</f>
        <v>4.0058920000000002</v>
      </c>
      <c r="Y26" s="105">
        <f>INT(Y$22*1.19)</f>
        <v>1264</v>
      </c>
      <c r="Z26" s="105">
        <f>Z$22*1.006</f>
        <v>4.130636</v>
      </c>
      <c r="AA26" s="105">
        <f>AA$22*1.006</f>
        <v>101.61606</v>
      </c>
      <c r="AB26" s="104" t="str">
        <f t="shared" si="6"/>
        <v>11</v>
      </c>
      <c r="AC26" s="104" t="str">
        <f t="shared" si="6"/>
        <v>7</v>
      </c>
      <c r="AD26" s="104">
        <f t="shared" si="6"/>
        <v>0</v>
      </c>
    </row>
    <row r="27" spans="1:30" s="81" customFormat="1" ht="16.5" customHeight="1" x14ac:dyDescent="0.3">
      <c r="A27" s="101" t="b">
        <v>0</v>
      </c>
      <c r="B27" s="102" t="s">
        <v>592</v>
      </c>
      <c r="C27" s="101">
        <f t="shared" si="1"/>
        <v>100703010</v>
      </c>
      <c r="D27" s="101">
        <f t="shared" si="1"/>
        <v>54022</v>
      </c>
      <c r="E27" s="101">
        <f>E17+1</f>
        <v>55018</v>
      </c>
      <c r="F27" s="93">
        <v>530905016</v>
      </c>
      <c r="G27" s="101" t="s">
        <v>593</v>
      </c>
      <c r="H27" s="103" t="s">
        <v>521</v>
      </c>
      <c r="I27" s="104" t="s">
        <v>520</v>
      </c>
      <c r="J27" s="104" t="s">
        <v>348</v>
      </c>
      <c r="K27" s="104">
        <v>80</v>
      </c>
      <c r="L27" s="104" t="s">
        <v>555</v>
      </c>
      <c r="M27" s="104" t="s">
        <v>521</v>
      </c>
      <c r="N27" s="104" t="s">
        <v>521</v>
      </c>
      <c r="O27" s="104" t="s">
        <v>521</v>
      </c>
      <c r="P27" s="104">
        <f>INT(P$22*0.93)</f>
        <v>4777</v>
      </c>
      <c r="Q27" s="104">
        <f>INT(Q$22*0.93)</f>
        <v>92</v>
      </c>
      <c r="R27" s="104">
        <f t="shared" si="3"/>
        <v>0</v>
      </c>
      <c r="S27" s="104">
        <f>INT(S$22*0.93)</f>
        <v>232</v>
      </c>
      <c r="T27" s="104">
        <f t="shared" si="4"/>
        <v>1</v>
      </c>
      <c r="U27" s="105">
        <f>U$22*0.967</f>
        <v>15.075529999999999</v>
      </c>
      <c r="V27" s="105" t="str">
        <f t="shared" si="5"/>
        <v>1.95</v>
      </c>
      <c r="W27" s="105">
        <f t="shared" si="5"/>
        <v>4.5680000000000005E-2</v>
      </c>
      <c r="X27" s="105">
        <f>X$22*0.967</f>
        <v>3.8505940000000001</v>
      </c>
      <c r="Y27" s="105">
        <f>INT(Y$22*0.96)</f>
        <v>1020</v>
      </c>
      <c r="Z27" s="105">
        <f>Z$22*0.967</f>
        <v>3.9705019999999998</v>
      </c>
      <c r="AA27" s="105">
        <f>AA$22*0.967</f>
        <v>97.676670000000001</v>
      </c>
      <c r="AB27" s="104" t="str">
        <f t="shared" si="6"/>
        <v>11</v>
      </c>
      <c r="AC27" s="104" t="str">
        <f t="shared" si="6"/>
        <v>7</v>
      </c>
      <c r="AD27" s="104">
        <f t="shared" si="6"/>
        <v>0</v>
      </c>
    </row>
    <row r="28" spans="1:30" s="81" customFormat="1" ht="16.5" customHeight="1" x14ac:dyDescent="0.3">
      <c r="A28" s="101" t="b">
        <v>0</v>
      </c>
      <c r="B28" s="102" t="s">
        <v>594</v>
      </c>
      <c r="C28" s="101">
        <f t="shared" si="1"/>
        <v>100703011</v>
      </c>
      <c r="D28" s="101">
        <f t="shared" si="1"/>
        <v>54023</v>
      </c>
      <c r="E28" s="101">
        <f>E19+1</f>
        <v>55021</v>
      </c>
      <c r="F28" s="93">
        <v>530905016</v>
      </c>
      <c r="G28" s="101" t="s">
        <v>595</v>
      </c>
      <c r="H28" s="103" t="s">
        <v>521</v>
      </c>
      <c r="I28" s="104" t="s">
        <v>520</v>
      </c>
      <c r="J28" s="104" t="s">
        <v>348</v>
      </c>
      <c r="K28" s="104">
        <v>80</v>
      </c>
      <c r="L28" s="104" t="s">
        <v>555</v>
      </c>
      <c r="M28" s="104" t="s">
        <v>521</v>
      </c>
      <c r="N28" s="104" t="s">
        <v>521</v>
      </c>
      <c r="O28" s="104" t="s">
        <v>521</v>
      </c>
      <c r="P28" s="104">
        <f>INT(P$22*1.19)</f>
        <v>6113</v>
      </c>
      <c r="Q28" s="104">
        <f>INT(Q$22*1.03)</f>
        <v>101</v>
      </c>
      <c r="R28" s="104">
        <f t="shared" si="3"/>
        <v>0</v>
      </c>
      <c r="S28" s="104">
        <f>INT(S$22*1.03)</f>
        <v>257</v>
      </c>
      <c r="T28" s="104">
        <f t="shared" si="4"/>
        <v>1</v>
      </c>
      <c r="U28" s="105">
        <f>U$22*0.967</f>
        <v>15.075529999999999</v>
      </c>
      <c r="V28" s="105" t="str">
        <f t="shared" si="5"/>
        <v>1.95</v>
      </c>
      <c r="W28" s="105">
        <f t="shared" si="5"/>
        <v>4.5680000000000005E-2</v>
      </c>
      <c r="X28" s="105">
        <f>X$22*0.967</f>
        <v>3.8505940000000001</v>
      </c>
      <c r="Y28" s="105">
        <f>INT(Y$22*1.13)</f>
        <v>1201</v>
      </c>
      <c r="Z28" s="105">
        <f>Z$22*0.967</f>
        <v>3.9705019999999998</v>
      </c>
      <c r="AA28" s="105">
        <f>AA$22*0.967</f>
        <v>97.676670000000001</v>
      </c>
      <c r="AB28" s="104" t="str">
        <f t="shared" si="6"/>
        <v>11</v>
      </c>
      <c r="AC28" s="104" t="str">
        <f t="shared" si="6"/>
        <v>7</v>
      </c>
      <c r="AD28" s="104">
        <f t="shared" si="6"/>
        <v>0</v>
      </c>
    </row>
    <row r="29" spans="1:30" s="81" customFormat="1" ht="16.5" customHeight="1" x14ac:dyDescent="0.3">
      <c r="A29" s="101" t="b">
        <v>0</v>
      </c>
      <c r="B29" s="102" t="s">
        <v>596</v>
      </c>
      <c r="C29" s="101">
        <f t="shared" si="1"/>
        <v>100703012</v>
      </c>
      <c r="D29" s="101">
        <f t="shared" si="1"/>
        <v>54024</v>
      </c>
      <c r="E29" s="101">
        <f>E21+1</f>
        <v>55024</v>
      </c>
      <c r="F29" s="93">
        <v>530905016</v>
      </c>
      <c r="G29" s="101" t="s">
        <v>597</v>
      </c>
      <c r="H29" s="103" t="s">
        <v>521</v>
      </c>
      <c r="I29" s="104" t="s">
        <v>520</v>
      </c>
      <c r="J29" s="104" t="s">
        <v>348</v>
      </c>
      <c r="K29" s="104">
        <v>80</v>
      </c>
      <c r="L29" s="104" t="s">
        <v>555</v>
      </c>
      <c r="M29" s="104" t="s">
        <v>521</v>
      </c>
      <c r="N29" s="104" t="s">
        <v>521</v>
      </c>
      <c r="O29" s="104" t="s">
        <v>521</v>
      </c>
      <c r="P29" s="104">
        <f>INT(P$22*0.96)</f>
        <v>4931</v>
      </c>
      <c r="Q29" s="104">
        <f>INT(Q$22*0.85)</f>
        <v>84</v>
      </c>
      <c r="R29" s="104">
        <f t="shared" si="3"/>
        <v>0</v>
      </c>
      <c r="S29" s="104">
        <f>INT(S$22*0.85)</f>
        <v>212</v>
      </c>
      <c r="T29" s="104">
        <f t="shared" si="4"/>
        <v>1</v>
      </c>
      <c r="U29" s="105">
        <f>U$22*1.011</f>
        <v>15.761489999999998</v>
      </c>
      <c r="V29" s="105" t="str">
        <f t="shared" si="5"/>
        <v>1.95</v>
      </c>
      <c r="W29" s="105">
        <f t="shared" si="5"/>
        <v>4.5680000000000005E-2</v>
      </c>
      <c r="X29" s="105">
        <f>X$22*1.011</f>
        <v>4.0258019999999997</v>
      </c>
      <c r="Y29" s="105">
        <f>INT(Y$22*0.85)</f>
        <v>903</v>
      </c>
      <c r="Z29" s="105">
        <f>Z$22*1.011</f>
        <v>4.151165999999999</v>
      </c>
      <c r="AA29" s="105">
        <f>AA$22*1.011</f>
        <v>102.12111</v>
      </c>
      <c r="AB29" s="104" t="str">
        <f t="shared" si="6"/>
        <v>11</v>
      </c>
      <c r="AC29" s="104" t="str">
        <f t="shared" si="6"/>
        <v>7</v>
      </c>
      <c r="AD29" s="104">
        <f t="shared" si="6"/>
        <v>0</v>
      </c>
    </row>
  </sheetData>
  <autoFilter ref="B2:AB29"/>
  <phoneticPr fontId="1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3</vt:i4>
      </vt:variant>
    </vt:vector>
  </HeadingPairs>
  <TitlesOfParts>
    <vt:vector size="13" baseType="lpstr">
      <vt:lpstr>설정정보</vt:lpstr>
      <vt:lpstr>MainAI</vt:lpstr>
      <vt:lpstr>ApplyAI</vt:lpstr>
      <vt:lpstr>Access Code</vt:lpstr>
      <vt:lpstr>Character</vt:lpstr>
      <vt:lpstr>MonsterStandardStatus</vt:lpstr>
      <vt:lpstr>Skill</vt:lpstr>
      <vt:lpstr>PlayerBaseStatus</vt:lpstr>
      <vt:lpstr>Servant</vt:lpstr>
      <vt:lpstr>Monster</vt:lpstr>
      <vt:lpstr>Monster!_FilterDatabase</vt:lpstr>
      <vt:lpstr>Servant!_FilterDatabase</vt:lpstr>
      <vt:lpstr>Skill!_FilterDatabase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2016-05-31T13:08:52Z</dcterms:created>
  <dcterms:modified xsi:type="dcterms:W3CDTF">2016-07-19T03:01:55Z</dcterms:modified>
</cp:coreProperties>
</file>